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14576jb\Documents\Lab-work\XPS\22-02-01\"/>
    </mc:Choice>
  </mc:AlternateContent>
  <xr:revisionPtr revIDLastSave="0" documentId="13_ncr:1_{6FDC8862-45B7-47A1-A650-224792AA83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7" i="1" s="1"/>
  <c r="E3" i="1"/>
  <c r="J3" i="1" s="1"/>
  <c r="E2" i="1"/>
  <c r="D6" i="1"/>
  <c r="D5" i="1"/>
  <c r="D4" i="1"/>
  <c r="G4" i="1" s="1"/>
  <c r="D3" i="1"/>
  <c r="G3" i="1" s="1"/>
  <c r="D2" i="1"/>
  <c r="G2" i="1" s="1"/>
  <c r="J5" i="1"/>
  <c r="J6" i="1"/>
  <c r="J2" i="1"/>
  <c r="G5" i="1"/>
  <c r="G6" i="1"/>
  <c r="D7" i="1"/>
  <c r="E6" i="1"/>
  <c r="E5" i="1"/>
  <c r="J4" i="1" l="1"/>
  <c r="G7" i="1"/>
  <c r="H3" i="1" s="1"/>
  <c r="I3" i="1" s="1"/>
  <c r="J7" i="1"/>
  <c r="H5" i="1"/>
  <c r="I5" i="1" s="1"/>
  <c r="H4" i="1" l="1"/>
  <c r="I4" i="1" s="1"/>
  <c r="H6" i="1"/>
  <c r="I6" i="1" s="1"/>
  <c r="H2" i="1"/>
  <c r="I2" i="1" s="1"/>
  <c r="K5" i="1"/>
  <c r="K6" i="1"/>
  <c r="K2" i="1"/>
  <c r="K3" i="1"/>
  <c r="L3" i="1" s="1"/>
  <c r="K4" i="1"/>
  <c r="L4" i="1" l="1"/>
  <c r="L6" i="1"/>
  <c r="I7" i="1"/>
  <c r="L2" i="1"/>
  <c r="L5" i="1"/>
  <c r="L7" i="1" l="1"/>
</calcChain>
</file>

<file path=xl/sharedStrings.xml><?xml version="1.0" encoding="utf-8"?>
<sst xmlns="http://schemas.openxmlformats.org/spreadsheetml/2006/main" count="18" uniqueCount="18">
  <si>
    <t>C 1s</t>
  </si>
  <si>
    <t>Ti 1s</t>
  </si>
  <si>
    <t>O 1s</t>
  </si>
  <si>
    <t>F 1s</t>
  </si>
  <si>
    <t>Cl 1s</t>
  </si>
  <si>
    <t>Peak</t>
  </si>
  <si>
    <t>HAXPES conc. / wt%</t>
  </si>
  <si>
    <t>XPS conc. / wt%</t>
  </si>
  <si>
    <t>HAXPES MXene / wt%</t>
  </si>
  <si>
    <t>XPS MXene / wt%</t>
  </si>
  <si>
    <t>A_r / gmol^-1</t>
  </si>
  <si>
    <t>SUM</t>
  </si>
  <si>
    <t>HAXPES MXene / at%</t>
  </si>
  <si>
    <t>XPS MXene / at%</t>
  </si>
  <si>
    <t>XPS MXene stoich</t>
  </si>
  <si>
    <t>Atom props. XPS</t>
  </si>
  <si>
    <t>Atom props. HAXPES</t>
  </si>
  <si>
    <t>HAXPES MXene stoich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</si>
</sst>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activeCell="I20" sqref="I20"/>
    </sheetView>
  </sheetViews>
  <sheetFormatPr defaultRowHeight="15" x14ac:dyDescent="0.25"/>
  <cols>
    <col min="1" max="1" width="5.28515625" bestFit="1" customWidth="1"/>
    <col min="2" max="2" width="18.7109375" bestFit="1" customWidth="1"/>
    <col min="3" max="3" width="15" bestFit="1" customWidth="1"/>
    <col min="4" max="4" width="20.5703125" bestFit="1" customWidth="1"/>
    <col min="5" max="5" width="16.85546875" bestFit="1" customWidth="1"/>
    <col min="6" max="6" width="12.85546875" bestFit="1" customWidth="1"/>
    <col min="7" max="7" width="19.42578125" bestFit="1" customWidth="1"/>
    <col min="8" max="8" width="20" bestFit="1" customWidth="1"/>
    <col min="9" max="9" width="20.7109375" bestFit="1" customWidth="1"/>
    <col min="10" max="10" width="15.7109375" bestFit="1" customWidth="1"/>
    <col min="11" max="11" width="16.28515625" bestFit="1" customWidth="1"/>
    <col min="12" max="12" width="17" bestFit="1" customWidth="1"/>
    <col min="13" max="13" width="14" bestFit="1" customWidth="1"/>
  </cols>
  <sheetData>
    <row r="1" spans="1:13" s="9" customFormat="1" ht="15.75" thickBot="1" x14ac:dyDescent="0.3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16</v>
      </c>
      <c r="H1" s="7" t="s">
        <v>12</v>
      </c>
      <c r="I1" s="7" t="s">
        <v>17</v>
      </c>
      <c r="J1" s="7" t="s">
        <v>15</v>
      </c>
      <c r="K1" s="7" t="s">
        <v>13</v>
      </c>
      <c r="L1" s="7" t="s">
        <v>14</v>
      </c>
      <c r="M1" s="8"/>
    </row>
    <row r="2" spans="1:13" ht="15.75" thickTop="1" x14ac:dyDescent="0.25">
      <c r="A2" t="s">
        <v>0</v>
      </c>
      <c r="B2">
        <v>16.63</v>
      </c>
      <c r="C2">
        <v>36.369999999999997</v>
      </c>
      <c r="D2" s="1">
        <f>B2*0.38</f>
        <v>6.3193999999999999</v>
      </c>
      <c r="E2" s="1">
        <f>C2*0.26</f>
        <v>9.4561999999999991</v>
      </c>
      <c r="F2">
        <v>12.010999999999999</v>
      </c>
      <c r="G2" s="1">
        <f>D2/F2</f>
        <v>0.5261343768212472</v>
      </c>
      <c r="H2" s="1">
        <f>G2/$G$7</f>
        <v>0.23010714445449945</v>
      </c>
      <c r="I2" s="1">
        <f>(H2/$H$3)*3</f>
        <v>1.2895166050111864</v>
      </c>
      <c r="J2" s="1">
        <f>E2/F2</f>
        <v>0.78729497960203143</v>
      </c>
      <c r="K2" s="1">
        <f>J2/$J$7</f>
        <v>0.34578934721247878</v>
      </c>
      <c r="L2" s="1">
        <f>(K2/$K$3)*3</f>
        <v>3.0480145575526478</v>
      </c>
      <c r="M2" s="4"/>
    </row>
    <row r="3" spans="1:13" x14ac:dyDescent="0.25">
      <c r="A3" t="s">
        <v>1</v>
      </c>
      <c r="B3">
        <v>68.930000000000007</v>
      </c>
      <c r="C3">
        <v>43.13</v>
      </c>
      <c r="D3" s="1">
        <f>B3*(0.35+0.31+0.19)</f>
        <v>58.590499999999999</v>
      </c>
      <c r="E3" s="1">
        <f>C3*(0.31+0.32+0.23)</f>
        <v>37.091799999999999</v>
      </c>
      <c r="F3">
        <v>47.866999999999997</v>
      </c>
      <c r="G3" s="1">
        <f t="shared" ref="G3:G6" si="0">D3/F3</f>
        <v>1.2240269914554913</v>
      </c>
      <c r="H3" s="1">
        <f t="shared" ref="H3:H6" si="1">G3/$G$7</f>
        <v>0.53533349681643683</v>
      </c>
      <c r="I3">
        <f>(H3/$H$3)*3</f>
        <v>3</v>
      </c>
      <c r="J3" s="1">
        <f t="shared" ref="J3:J6" si="2">E3/F3</f>
        <v>0.77489293250047009</v>
      </c>
      <c r="K3" s="1">
        <f t="shared" ref="K3:K6" si="3">J3/$J$7</f>
        <v>0.34034222017311283</v>
      </c>
      <c r="L3">
        <f>(K3/$K$3)*3</f>
        <v>3</v>
      </c>
      <c r="M3" s="4"/>
    </row>
    <row r="4" spans="1:13" x14ac:dyDescent="0.25">
      <c r="A4" t="s">
        <v>2</v>
      </c>
      <c r="B4">
        <v>5.66</v>
      </c>
      <c r="C4">
        <v>9.36</v>
      </c>
      <c r="D4" s="1">
        <f>B4*0.51</f>
        <v>2.8866000000000001</v>
      </c>
      <c r="E4" s="1">
        <f>C4*0.4</f>
        <v>3.7439999999999998</v>
      </c>
      <c r="F4">
        <v>15.999000000000001</v>
      </c>
      <c r="G4" s="1">
        <f t="shared" si="0"/>
        <v>0.18042377648603036</v>
      </c>
      <c r="H4" s="1">
        <f t="shared" si="1"/>
        <v>7.8909118711706111E-2</v>
      </c>
      <c r="I4" s="1">
        <f t="shared" ref="I4:I6" si="4">(H4/$H$3)*3</f>
        <v>0.442205387002508</v>
      </c>
      <c r="J4" s="1">
        <f t="shared" si="2"/>
        <v>0.23401462591411962</v>
      </c>
      <c r="K4" s="1">
        <f t="shared" si="3"/>
        <v>0.10278201541932841</v>
      </c>
      <c r="L4" s="1">
        <f t="shared" ref="L4:L6" si="5">(K4/$K$3)*3</f>
        <v>0.90598823178959997</v>
      </c>
      <c r="M4" s="5"/>
    </row>
    <row r="5" spans="1:13" x14ac:dyDescent="0.25">
      <c r="A5" t="s">
        <v>3</v>
      </c>
      <c r="B5">
        <v>4.43</v>
      </c>
      <c r="C5">
        <v>6.81</v>
      </c>
      <c r="D5">
        <f>B5</f>
        <v>4.43</v>
      </c>
      <c r="E5">
        <f>C5</f>
        <v>6.81</v>
      </c>
      <c r="F5">
        <v>18.998000000000001</v>
      </c>
      <c r="G5" s="1">
        <f t="shared" si="0"/>
        <v>0.23318244025686913</v>
      </c>
      <c r="H5" s="1">
        <f t="shared" si="1"/>
        <v>0.10198334841494283</v>
      </c>
      <c r="I5" s="1">
        <f t="shared" si="4"/>
        <v>0.57151298595039579</v>
      </c>
      <c r="J5" s="1">
        <f t="shared" si="2"/>
        <v>0.35845878513527735</v>
      </c>
      <c r="K5" s="1">
        <f t="shared" si="3"/>
        <v>0.15743937472732478</v>
      </c>
      <c r="L5" s="1">
        <f t="shared" si="5"/>
        <v>1.3877741173038505</v>
      </c>
      <c r="M5" s="5"/>
    </row>
    <row r="6" spans="1:13" x14ac:dyDescent="0.25">
      <c r="A6" t="s">
        <v>4</v>
      </c>
      <c r="B6">
        <v>4.3499999999999996</v>
      </c>
      <c r="C6">
        <v>4.33</v>
      </c>
      <c r="D6">
        <f>B6</f>
        <v>4.3499999999999996</v>
      </c>
      <c r="E6">
        <f>C6</f>
        <v>4.33</v>
      </c>
      <c r="F6">
        <v>35.450000000000003</v>
      </c>
      <c r="G6" s="1">
        <f t="shared" si="0"/>
        <v>0.12270803949224257</v>
      </c>
      <c r="H6" s="1">
        <f t="shared" si="1"/>
        <v>5.366689160241471E-2</v>
      </c>
      <c r="I6" s="1">
        <f t="shared" si="4"/>
        <v>0.30074836669981525</v>
      </c>
      <c r="J6" s="1">
        <f t="shared" si="2"/>
        <v>0.12214386459802538</v>
      </c>
      <c r="K6" s="1">
        <f t="shared" si="3"/>
        <v>5.3647042467755139E-2</v>
      </c>
      <c r="L6" s="1">
        <f t="shared" si="5"/>
        <v>0.47288028890862788</v>
      </c>
      <c r="M6" s="5"/>
    </row>
    <row r="7" spans="1:13" x14ac:dyDescent="0.25">
      <c r="A7" s="6" t="s">
        <v>11</v>
      </c>
      <c r="B7" s="2"/>
      <c r="C7" s="2"/>
      <c r="D7" s="3">
        <f>SUM(D2:D6)</f>
        <v>76.576499999999982</v>
      </c>
      <c r="E7" s="3">
        <f>SUM(E2:E6)</f>
        <v>61.432000000000002</v>
      </c>
      <c r="F7" s="2"/>
      <c r="G7" s="3">
        <f>SUM(G2:G6)</f>
        <v>2.2864756245118807</v>
      </c>
      <c r="H7" s="2"/>
      <c r="I7" s="3">
        <f>SUM(I4:I6)</f>
        <v>1.314466739652719</v>
      </c>
      <c r="J7" s="3">
        <f>SUM(J2:J6)</f>
        <v>2.276805187749924</v>
      </c>
      <c r="K7" s="2"/>
      <c r="L7" s="3">
        <f>SUM(L4:L6)</f>
        <v>2.7666426380020779</v>
      </c>
      <c r="M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Bird</dc:creator>
  <cp:lastModifiedBy>James Bird</cp:lastModifiedBy>
  <dcterms:created xsi:type="dcterms:W3CDTF">2023-08-14T13:59:28Z</dcterms:created>
  <dcterms:modified xsi:type="dcterms:W3CDTF">2023-08-18T13:49:24Z</dcterms:modified>
</cp:coreProperties>
</file>