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ames\Documents\University Year PhD Research Project\"/>
    </mc:Choice>
  </mc:AlternateContent>
  <xr:revisionPtr revIDLastSave="0" documentId="13_ncr:1_{F092DAD6-297A-4976-B51F-2863B1D375F2}" xr6:coauthVersionLast="47" xr6:coauthVersionMax="47" xr10:uidLastSave="{00000000-0000-0000-0000-000000000000}"/>
  <bookViews>
    <workbookView xWindow="5430" yWindow="4215" windowWidth="21555" windowHeight="11385" xr2:uid="{F09830EF-0837-4722-8373-C6E5E25BFDF5}"/>
  </bookViews>
  <sheets>
    <sheet name="Raw Data" sheetId="10" r:id="rId1"/>
    <sheet name="Publication Numbers" sheetId="4" r:id="rId2"/>
    <sheet name="Organism Graphs" sheetId="14" r:id="rId3"/>
    <sheet name="Elements (New)" sheetId="15" r:id="rId4"/>
  </sheets>
  <definedNames>
    <definedName name="_xlnm._FilterDatabase" localSheetId="0" hidden="1">'Raw Data'!$D$4:$D$685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4" l="1"/>
  <c r="I8" i="14"/>
  <c r="B183" i="10"/>
  <c r="B182" i="10"/>
  <c r="B181" i="10"/>
  <c r="B180" i="10"/>
  <c r="B179" i="10"/>
  <c r="B178" i="10"/>
  <c r="B177" i="10"/>
  <c r="B175" i="10"/>
  <c r="B174" i="10"/>
  <c r="B173" i="10"/>
  <c r="B172" i="10"/>
  <c r="B171" i="10"/>
  <c r="B170" i="10"/>
  <c r="B67" i="10"/>
  <c r="B66" i="10"/>
  <c r="B65" i="10"/>
  <c r="B64" i="10"/>
  <c r="B63" i="10"/>
  <c r="B62" i="10"/>
  <c r="B61" i="10"/>
  <c r="B60" i="10"/>
  <c r="B59" i="10"/>
  <c r="B58" i="10"/>
  <c r="B56" i="10"/>
  <c r="B55" i="10"/>
  <c r="B57" i="10"/>
  <c r="D12" i="14"/>
  <c r="E12" i="14"/>
  <c r="G12" i="14"/>
  <c r="C12" i="14"/>
  <c r="E38" i="15"/>
  <c r="F38" i="15"/>
  <c r="D38" i="15"/>
  <c r="D6" i="14"/>
  <c r="D11" i="14"/>
  <c r="D10" i="14"/>
  <c r="D4" i="14"/>
  <c r="D5" i="14"/>
  <c r="D7" i="14"/>
  <c r="D8" i="14"/>
  <c r="D9" i="14"/>
  <c r="D3" i="14"/>
  <c r="C41" i="14"/>
  <c r="H6" i="14" s="1"/>
  <c r="C30" i="14"/>
  <c r="F9" i="14" s="1"/>
  <c r="B68" i="10" l="1"/>
  <c r="C177" i="10"/>
  <c r="H11" i="14"/>
  <c r="H10" i="14"/>
  <c r="H9" i="14"/>
  <c r="H8" i="14"/>
  <c r="H7" i="14"/>
  <c r="F5" i="14"/>
  <c r="F10" i="14"/>
  <c r="F7" i="14"/>
  <c r="F4" i="14"/>
  <c r="F11" i="14"/>
  <c r="H4" i="14"/>
  <c r="H3" i="14"/>
  <c r="F6" i="14"/>
  <c r="F8" i="14"/>
  <c r="H5" i="14"/>
  <c r="F3" i="14"/>
  <c r="B568" i="10"/>
  <c r="B33" i="10"/>
  <c r="F12" i="14" l="1"/>
  <c r="H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tc={C60ACE2C-19CB-4133-AEDD-55DFB4B3D438}</author>
    <author>tc={D4C70E50-269C-4960-B528-7ABA88976F6E}</author>
    <author>tc={2A9CCA2E-4E98-4FC1-A06D-0651A34B6EA2}</author>
    <author>tc={6818F8C5-6187-468F-B29D-31B0E6998EBA}</author>
    <author>tc={2E307EF7-044D-4514-9AAB-000A8F3B10BA}</author>
    <author>tc={D8CB3347-2288-456E-9880-3221AFC59C26}</author>
    <author>tc={8D31CED5-30AA-4BAE-A2F0-25A4208B38A4}</author>
    <author>tc={04BE576E-F313-4222-8596-55729A92242B}</author>
  </authors>
  <commentList>
    <comment ref="D7" authorId="0" shapeId="0" xr:uid="{C60ACE2C-19CB-4133-AEDD-55DFB4B3D438}">
      <text>
        <t>[Threaded comment]
Your version of Excel allows you to read this threaded comment; however, any edits to it will get removed if the file is opened in a newer version of Excel. Learn more: https://go.microsoft.com/fwlink/?linkid=870924
Comment:
    Red shaded = Excluded from total publication counts owing to studying a non-biological specimen.</t>
      </text>
    </comment>
    <comment ref="E96" authorId="1" shapeId="0" xr:uid="{D4C70E50-269C-4960-B528-7ABA88976F6E}">
      <text>
        <t>[Threaded comment]
Your version of Excel allows you to read this threaded comment; however, any edits to it will get removed if the file is opened in a newer version of Excel. Learn more: https://go.microsoft.com/fwlink/?linkid=870924
Comment:
    Human ovarian cancer cells IGROV1 line</t>
      </text>
    </comment>
    <comment ref="E97" authorId="2" shapeId="0" xr:uid="{2A9CCA2E-4E98-4FC1-A06D-0651A34B6EA2}">
      <text>
        <t>[Threaded comment]
Your version of Excel allows you to read this threaded comment; however, any edits to it will get removed if the file is opened in a newer version of Excel. Learn more: https://go.microsoft.com/fwlink/?linkid=870924
Comment:
    Rat Kidney</t>
      </text>
    </comment>
    <comment ref="E113" authorId="3" shapeId="0" xr:uid="{6818F8C5-6187-468F-B29D-31B0E6998EBA}">
      <text>
        <t>[Threaded comment]
Your version of Excel allows you to read this threaded comment; however, any edits to it will get removed if the file is opened in a newer version of Excel. Learn more: https://go.microsoft.com/fwlink/?linkid=870924
Comment:
    Human</t>
      </text>
    </comment>
    <comment ref="E258" authorId="4" shapeId="0" xr:uid="{2E307EF7-044D-4514-9AAB-000A8F3B10BA}">
      <text>
        <t>[Threaded comment]
Your version of Excel allows you to read this threaded comment; however, any edits to it will get removed if the file is opened in a newer version of Excel. Learn more: https://go.microsoft.com/fwlink/?linkid=870924
Comment:
    This paper shows how metal hyperaccumulator responses are more likely to form in the early stages of plant growth, as opposed to as a mature plant.</t>
      </text>
    </comment>
    <comment ref="E347" authorId="5" shapeId="0" xr:uid="{D8CB3347-2288-456E-9880-3221AFC59C26}">
      <text>
        <t>[Threaded comment]
Your version of Excel allows you to read this threaded comment; however, any edits to it will get removed if the file is opened in a newer version of Excel. Learn more: https://go.microsoft.com/fwlink/?linkid=870924
Comment:
    Unusual paper that looks at a Minamata Cat's brain to find Hg-S species!</t>
      </text>
    </comment>
    <comment ref="E375" authorId="6" shapeId="0" xr:uid="{8D31CED5-30AA-4BAE-A2F0-25A4208B38A4}">
      <text>
        <t>[Threaded comment]
Your version of Excel allows you to read this threaded comment; however, any edits to it will get removed if the file is opened in a newer version of Excel. Learn more: https://go.microsoft.com/fwlink/?linkid=870924
Comment:
    Chickens</t>
      </text>
    </comment>
    <comment ref="E379" authorId="7" shapeId="0" xr:uid="{04BE576E-F313-4222-8596-55729A92242B}">
      <text>
        <t>[Threaded comment]
Your version of Excel allows you to read this threaded comment; however, any edits to it will get removed if the file is opened in a newer version of Excel. Learn more: https://go.microsoft.com/fwlink/?linkid=870924
Comment:
    lettuce -&gt; hornworm -&gt; chicken, all tested with EXAFS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tc={0CE17A38-8A0F-4402-9009-0D8052873F09}</author>
    <author>tc={30CC76D9-4525-41F9-8D88-6861C9B23F79}</author>
  </authors>
  <commentList>
    <comment ref="D2" authorId="0" shapeId="0" xr:uid="{0CE17A38-8A0F-4402-9009-0D8052873F09}">
      <text>
        <t>[Threaded comment]
Your version of Excel allows you to read this threaded comment; however, any edits to it will get removed if the file is opened in a newer version of Excel. Learn more: https://go.microsoft.com/fwlink/?linkid=870924
Comment:
    Searching for "Evolutionary Biology" alone only brought 1 paper in 2019. No result in 2000.</t>
      </text>
    </comment>
    <comment ref="C23" authorId="1" shapeId="0" xr:uid="{30CC76D9-4525-41F9-8D88-6861C9B23F79}">
      <text>
        <t>[Threaded comment]
Your version of Excel allows you to read this threaded comment; however, any edits to it will get removed if the file is opened in a newer version of Excel. Learn more: https://go.microsoft.com/fwlink/?linkid=870924
Comment:
    Covid has had no impact</t>
      </text>
    </comment>
  </commentList>
</comments>
</file>

<file path=xl/sharedStrings.xml><?xml version="1.0" encoding="utf-8"?>
<sst xmlns="http://schemas.openxmlformats.org/spreadsheetml/2006/main" count="3482" uniqueCount="1855">
  <si>
    <t>Year</t>
  </si>
  <si>
    <t>No. of Published Records</t>
  </si>
  <si>
    <t>All Disciplines</t>
  </si>
  <si>
    <t>PT</t>
  </si>
  <si>
    <t>AU</t>
  </si>
  <si>
    <t>BA</t>
  </si>
  <si>
    <t>CA</t>
  </si>
  <si>
    <t>GP</t>
  </si>
  <si>
    <t>RI</t>
  </si>
  <si>
    <t>OI</t>
  </si>
  <si>
    <t>BE</t>
  </si>
  <si>
    <t>Z2</t>
  </si>
  <si>
    <t>TI</t>
  </si>
  <si>
    <t>X1</t>
  </si>
  <si>
    <t>Y1</t>
  </si>
  <si>
    <t>Z1</t>
  </si>
  <si>
    <t>FT</t>
  </si>
  <si>
    <t>PN</t>
  </si>
  <si>
    <t>AE</t>
  </si>
  <si>
    <t>Z3</t>
  </si>
  <si>
    <t>SO</t>
  </si>
  <si>
    <t>J</t>
  </si>
  <si>
    <t>S1</t>
  </si>
  <si>
    <t>SE</t>
  </si>
  <si>
    <t>BS</t>
  </si>
  <si>
    <t>VL</t>
  </si>
  <si>
    <t>IS</t>
  </si>
  <si>
    <t>SI</t>
  </si>
  <si>
    <t>MA</t>
  </si>
  <si>
    <t>BP</t>
  </si>
  <si>
    <t>EP</t>
  </si>
  <si>
    <t>AR</t>
  </si>
  <si>
    <t>DI</t>
  </si>
  <si>
    <t>D2</t>
  </si>
  <si>
    <t>SU</t>
  </si>
  <si>
    <t>PD</t>
  </si>
  <si>
    <t>PY</t>
  </si>
  <si>
    <t>AB</t>
  </si>
  <si>
    <t>X4</t>
  </si>
  <si>
    <t>Y4</t>
  </si>
  <si>
    <t>Z4</t>
  </si>
  <si>
    <t>AK</t>
  </si>
  <si>
    <t>CT</t>
  </si>
  <si>
    <t>CY</t>
  </si>
  <si>
    <t>SP</t>
  </si>
  <si>
    <t>CL</t>
  </si>
  <si>
    <t>TC</t>
  </si>
  <si>
    <t>Z8</t>
  </si>
  <si>
    <t>ZB</t>
  </si>
  <si>
    <t>ZS</t>
  </si>
  <si>
    <t>Z9</t>
  </si>
  <si>
    <t>SN</t>
  </si>
  <si>
    <t>BN</t>
  </si>
  <si>
    <t>UT</t>
  </si>
  <si>
    <t>PM</t>
  </si>
  <si>
    <t>DEC 15 2000</t>
  </si>
  <si>
    <t>BOSTON, MASSACHUSETTS</t>
  </si>
  <si>
    <t>NOV 15 2000</t>
  </si>
  <si>
    <t>Guerreiro, ED; Gorriz, OF; Larsen, G; Arrua, LA</t>
  </si>
  <si>
    <t>Cu/SiO2 catalysts for methanol to methyl formate dehydrogenation - A comparative study using different preparation techniques</t>
  </si>
  <si>
    <t>APPLIED CATALYSIS A-GENERAL</t>
  </si>
  <si>
    <t>10.1016/S0926-860X(00)00507-X</t>
  </si>
  <si>
    <t>NOV 6 2000</t>
  </si>
  <si>
    <t>WOS:000090028500004</t>
  </si>
  <si>
    <t>NOV 1 2000</t>
  </si>
  <si>
    <t>Wang, WJ; Li, H; Li, HX; Li, YJ; Deng, JF</t>
  </si>
  <si>
    <t>Regeneration of the amorphous NiB/SiO2 catalyst poisoned by carbon disulfide in cyclopentadiene hydrogenation</t>
  </si>
  <si>
    <t>10.1016/S0926-860X(00)00502-0</t>
  </si>
  <si>
    <t>OCT 16 2000</t>
  </si>
  <si>
    <t>WOS:000089299800014</t>
  </si>
  <si>
    <t>SEP 15 2000</t>
  </si>
  <si>
    <t>Bardin, BB; Davis, RJ</t>
  </si>
  <si>
    <t>Effect of water on silica-supported phosphotungstic acid catalysts for 1-butene double bond shift and alkane skeletal isomerization</t>
  </si>
  <si>
    <t>10.1016/S0926-860X(00)00651-7</t>
  </si>
  <si>
    <t>AUG 28 2000</t>
  </si>
  <si>
    <t>WOS:000088921700021</t>
  </si>
  <si>
    <t>+</t>
  </si>
  <si>
    <t>AUG 1 2000</t>
  </si>
  <si>
    <t>de Bont, PW; Vissenberg, MJ; de Beer, VHJ; van Veen, JAR; van Santen, RA; van der Kraan, AM</t>
  </si>
  <si>
    <t>Molybdenum-sulfide particles inside NaY zeolite as a hydrotreating catalyst prepared by adsorption of Mo(CO)(6)</t>
  </si>
  <si>
    <t>10.1016/S0926-860X(00)00458-0</t>
  </si>
  <si>
    <t>JUL 31 2000</t>
  </si>
  <si>
    <t>WOS:000087478800009</t>
  </si>
  <si>
    <t>JUN 15 2000</t>
  </si>
  <si>
    <t>Yu, XB; Li, HX; Deng, JF</t>
  </si>
  <si>
    <t>Selective hydrogenation of adiponitrile over a skeletal Ni-P amorphous catalyst (Raney Ni-P) at 1 atm pressure</t>
  </si>
  <si>
    <t>10.1016/S0926-860X(99)00565-7</t>
  </si>
  <si>
    <t>JUN 12 2000</t>
  </si>
  <si>
    <t>WOS:000087088500002</t>
  </si>
  <si>
    <t>JUN 1 2000</t>
  </si>
  <si>
    <t>Pirault-Roy, L; Guerin, M; Maire, F; Marecota, P; Barbier, J</t>
  </si>
  <si>
    <t>Modelling of the metallic phases of different Pt-Rh/Al2O3-CeO2 catalysts: influence of the rhodium loading and nature of the metallic precursors</t>
  </si>
  <si>
    <t>10.1016/S0926-860X(99)00554-2</t>
  </si>
  <si>
    <t>MAY 29 2000</t>
  </si>
  <si>
    <t>WOS:000087087900010</t>
  </si>
  <si>
    <t>Wong, ST; Lee, JF; Cheng, SF; Mou, CY</t>
  </si>
  <si>
    <t>In-situ study of MCM-41-supported iron oxide catalysts by XANES and EXAFS</t>
  </si>
  <si>
    <t>10.1016/S0926-860X(99)00516-5</t>
  </si>
  <si>
    <t>MAY 15 2000</t>
  </si>
  <si>
    <t>WOS:000086809600012</t>
  </si>
  <si>
    <t>Kusama, H; Bando, KK; Okabe, K; Arakawa, H</t>
  </si>
  <si>
    <t>Effect of metal loading on CO2 hydrogenation reactivity over Rh/SiO2 catalysts</t>
  </si>
  <si>
    <t>10.1016/S0926-860X(99)00486-X</t>
  </si>
  <si>
    <t>MAY 1 2000</t>
  </si>
  <si>
    <t>WOS:000086526500010</t>
  </si>
  <si>
    <t>MAY-JUN 2000</t>
  </si>
  <si>
    <t>Yoshimura, E; Sakaguchi, T; Nakanishi, H; Nishizawa, NK; Nakai, I; Mori, S</t>
  </si>
  <si>
    <t>Characterization of the chemical state of iron in the leaves of wild-type tomato and of a nicotianamine-free mutant Chloronerva by X-ray absorption near-edge structure (XANES)</t>
  </si>
  <si>
    <t>PHYTOCHEMICAL ANALYSIS</t>
  </si>
  <si>
    <t>10.1002/(SICI)1099-1565(200005/06)11:3&lt;160::AID-PCA500&gt;3.0.CO;2-C</t>
  </si>
  <si>
    <t>WOS:000086846000004</t>
  </si>
  <si>
    <t>APR 15 2000</t>
  </si>
  <si>
    <t>Lin, KS; Wang, HP</t>
  </si>
  <si>
    <t>MAR 21 2000</t>
  </si>
  <si>
    <t>MAR 15 2000</t>
  </si>
  <si>
    <t>Zama, K; Imada, Y; Fukuoka, A; Ichikawa, M</t>
  </si>
  <si>
    <t>Propene metathesis reaction on di- and trinuclear molybdenum complexes grafted on mesoporous FSM-16 and silica - Structural characterization and their catalytic performances</t>
  </si>
  <si>
    <t>10.1016/S0926-860X(99)00375-0</t>
  </si>
  <si>
    <t>MAR 13 2000</t>
  </si>
  <si>
    <t>WOS:000085733200030</t>
  </si>
  <si>
    <t>Shido, T; Asakura, KAB; Noguchi, Y; Iwasawa, Y</t>
  </si>
  <si>
    <t>Structure and catalytic performance of Mo dimer oxy-carbide species in NaY supercages</t>
  </si>
  <si>
    <t>10.1016/S0926-860X(99)00382-8</t>
  </si>
  <si>
    <t>WOS:000085733200037</t>
  </si>
  <si>
    <t>Shinoda, S; Fujimura, K; Ohnishi, T; Yamakawa, T</t>
  </si>
  <si>
    <t>Shape-selective N-methylation of melamine with methanol by use of Ru/mordenite catalyst in the liquid phase</t>
  </si>
  <si>
    <t>10.1016/S0926-860X(99)00383-X</t>
  </si>
  <si>
    <t>WOS:000085733200038</t>
  </si>
  <si>
    <t>FEB 15 2000</t>
  </si>
  <si>
    <t>Inoue, T; Oyama, ST; Imoto, H; Asakura, K; Iwasawa, Y</t>
  </si>
  <si>
    <t>Characterization and selective oxidation catalysis of modified Pt particles on SbOx</t>
  </si>
  <si>
    <t>10.1016/S0926-860X(99)00314-2</t>
  </si>
  <si>
    <t>JAN 24 2000</t>
  </si>
  <si>
    <t>WOS:000084487500012</t>
  </si>
  <si>
    <t>Koningsberger, DC; de Graaf, J; Mojet, BL; Ramaker, DE; Miller, JT</t>
  </si>
  <si>
    <t>The metal-support interaction in Pt/Y zeolite: evidence for a shift in energy of metal d-valence orbitals by Pt-H shape resonance and atomic XAFS spectroscopy</t>
  </si>
  <si>
    <t>10.1016/S0926-860X(99)00320-8</t>
  </si>
  <si>
    <t>WOS:000084487500018</t>
  </si>
  <si>
    <t>NOV-DEC 2000</t>
  </si>
  <si>
    <t>Environmental Sciences and Ecology, Plant Sciences, Microbiology, Mycology, Entomology and Zoology</t>
  </si>
  <si>
    <t>Chen, WJ; Gu, YH; Zhao, GW; Tao, Y; Luo, JP; Hu, TD</t>
  </si>
  <si>
    <t>Effects of rare earth ions on activity of RuBPcase in tobacco</t>
  </si>
  <si>
    <t>PLANT SCIENCE</t>
  </si>
  <si>
    <t>10.1016/S0168-9452(99)00235-6</t>
  </si>
  <si>
    <t>WOS:000085408900005</t>
  </si>
  <si>
    <t>Gardea-Torresday, JL; Tiemann, KJ; Armendariz, V; Bess-Oberto, L; Chianelli, RR; Rios, J; Parsons, JG; Gamez, G</t>
  </si>
  <si>
    <t>Characterization of Cr(VI) binding and reduction to Cr(III) by the agricultural byproducts of Avena monida (Oat) biomass</t>
  </si>
  <si>
    <t>JOURNAL OF HAZARDOUS MATERIALS</t>
  </si>
  <si>
    <t>10.1016/S0304-3894(00)00301-0</t>
  </si>
  <si>
    <t>DEC 30 2000</t>
  </si>
  <si>
    <t>WOS:000165522300014</t>
  </si>
  <si>
    <t>Fitts, JP; Brown, GE; Parks, GA</t>
  </si>
  <si>
    <t>Structural evolution of Cr(III) polymeric species at the gamma-Al2O3/water interface</t>
  </si>
  <si>
    <t>ENVIRONMENTAL SCIENCE &amp; TECHNOLOGY</t>
  </si>
  <si>
    <t>10.1021/es9914285</t>
  </si>
  <si>
    <t>WOS:000165887800009</t>
  </si>
  <si>
    <t>Hundal, LS; Carmo, AM; Bleam, WL; Thompson, ML</t>
  </si>
  <si>
    <t>Sulfur in biosolids-derived fulvic acid: Characterization by XANES spectroscopy and selective dissolution approaches</t>
  </si>
  <si>
    <t>10.1021/es000953x</t>
  </si>
  <si>
    <t>WOS:000165887800018</t>
  </si>
  <si>
    <t>Smith, KS; Cosper, NJ; Stalhandske, C; Scott, RA; Ferry, JG</t>
  </si>
  <si>
    <t>Structural and kinetic characterization of an archaeal beta-class carbonic anhydrase</t>
  </si>
  <si>
    <t>JOURNAL OF BACTERIOLOGY</t>
  </si>
  <si>
    <t>10.1128/JB.182.23.6605-6613.2000</t>
  </si>
  <si>
    <t>WOS:000167293600010</t>
  </si>
  <si>
    <t>Sparks, DL</t>
  </si>
  <si>
    <t>New frontiers in elucidating the kinetics and mechanisms of metal and oxyanion sorption at the soil mineral/water interface</t>
  </si>
  <si>
    <t>JOURNAL OF PLANT NUTRITION AND SOIL SCIENCE</t>
  </si>
  <si>
    <t>Workshop on Reaction Kinetics links Soil Chemistry and Plant Nutrition</t>
  </si>
  <si>
    <t>JUL 05-07, 1999</t>
  </si>
  <si>
    <t>German Soil Sci Soc; German Soc Plant Nutr</t>
  </si>
  <si>
    <t>HOHENHEIM, GERMANY</t>
  </si>
  <si>
    <t>WOS:000166125500001</t>
  </si>
  <si>
    <t>Chien, YC; Wang, HP; Lin, KS; Yang, YW</t>
  </si>
  <si>
    <t>Oxidation of printed circuit board wastes in supercritical water</t>
  </si>
  <si>
    <t>WATER RESEARCH</t>
  </si>
  <si>
    <t>10.1016/S0043-1354(00)00184-6</t>
  </si>
  <si>
    <t>WOS:000090046700021</t>
  </si>
  <si>
    <t>Supercritical water oxidation of 2-chlorophenol catalyzed by Cu2+ cations and copper oxide clusters</t>
  </si>
  <si>
    <t>10.1021/es001062s</t>
  </si>
  <si>
    <t>WOS:000165315900029</t>
  </si>
  <si>
    <t>Van Fleet-Stalder, V; Chasteen, TG; Pickering, IJ; George, GN; Prince, RC</t>
  </si>
  <si>
    <t>Fate of selenate and selenite metabolized by Rhodobacter sphaeroides</t>
  </si>
  <si>
    <t>APPLIED AND ENVIRONMENTAL MICROBIOLOGY</t>
  </si>
  <si>
    <t>10.1128/AEM.66.11.4849-4853.2000</t>
  </si>
  <si>
    <t>WOS:000165055300036</t>
  </si>
  <si>
    <t>Hirsch, ME; Sterling, RO; Huggins, FE; Helble, JJ</t>
  </si>
  <si>
    <t>Speciation of combustion-derived particulate phase arsenic</t>
  </si>
  <si>
    <t>ENVIRONMENTAL ENGINEERING SCIENCE</t>
  </si>
  <si>
    <t>10.1089/ees.2000.17.315</t>
  </si>
  <si>
    <t>WOS:000166030400002</t>
  </si>
  <si>
    <t>Scheidegger, AM; Wieland, E; Scheinost, AC; Dahn, R; Spieler, P</t>
  </si>
  <si>
    <t>Spectroscopic evidence for the formation of layered Ni-Al double hydroxides in cement</t>
  </si>
  <si>
    <t>10.1021/es0000798</t>
  </si>
  <si>
    <t>WOS:000165120800032</t>
  </si>
  <si>
    <t>Galbreath, KC; Toman, DL; Zygarlicke, CJ; Huggins, FE; Huffman, GP; Wong, JL</t>
  </si>
  <si>
    <t>Nickel speciation of residual oil fly ash and ambient particulate matter using X-ray absorption spectroscopy</t>
  </si>
  <si>
    <t>JOURNAL OF THE AIR &amp; WASTE MANAGEMENT ASSOCIATION</t>
  </si>
  <si>
    <t>10.1080/10473289.2000.10464230</t>
  </si>
  <si>
    <t>WOS:000165390600002</t>
  </si>
  <si>
    <t>La Force, MJ; Hansel, CM; Fendorf, S</t>
  </si>
  <si>
    <t>Arsenic speciation, seasonal transformations, and co-distribution with iron in a mine waste-influenced palustrine emergent wetland</t>
  </si>
  <si>
    <t>10.1021/es0010150</t>
  </si>
  <si>
    <t>WOS:000089315600018</t>
  </si>
  <si>
    <t>Sorensen, MA; Stackpoole, MM; Frenkel, AI; Bordia, RK; Korshin, GV; Christensen, TH</t>
  </si>
  <si>
    <t>Aging of iron (hydr)oxides by heat treatment and effects on heavy metal binding</t>
  </si>
  <si>
    <t>10.1021/es9914543</t>
  </si>
  <si>
    <t>WOS:000089315600025</t>
  </si>
  <si>
    <t>Bender, J; Duff, MC; Phillips, P; Hill, M</t>
  </si>
  <si>
    <t>Bioremediation and bioreduction of dissolved U(VI) by microbial mat consortium supported on silica gel particles</t>
  </si>
  <si>
    <t>10.1021/es9914184</t>
  </si>
  <si>
    <t>WOS:000088561100043</t>
  </si>
  <si>
    <t>Huffman, GP; Huggins, FE; Shah, N; Huggins, R; Linak, WP; Miller, CA; Pugmire, RJ; Meuzelaar, HLC; Seehra, MS; Manivannan, A</t>
  </si>
  <si>
    <t>Characterization of fine particulate matter produced by combustion of residual fuel oil</t>
  </si>
  <si>
    <t>10.1080/10473289.2000.10464157</t>
  </si>
  <si>
    <t>A&amp;WMA Speciality Conference on Particulate Matter and Health - The Scientific Basis for Regularoty Decision-Making (PM2000)</t>
  </si>
  <si>
    <t>JAN 25-28, 2000</t>
  </si>
  <si>
    <t>Air &amp; Waste Management Assoc</t>
  </si>
  <si>
    <t>CHARLESTON, SOUTH CAROLINA</t>
  </si>
  <si>
    <t>WOS:000088491900005</t>
  </si>
  <si>
    <t>Ford, RG; Sparks, DL</t>
  </si>
  <si>
    <t>The nature of Zn precipitates formed in the presence of pyrophyllite</t>
  </si>
  <si>
    <t>10.1021/es991330q</t>
  </si>
  <si>
    <t>WOS:000087678300016</t>
  </si>
  <si>
    <t>Wildung, RE; Gorby, YA; Krupka, KM; Hess, NJ; Li, SW; Plymale, AE; McKinley, JP; Fredrickson, JK</t>
  </si>
  <si>
    <t>Effect of electron donor and solution chemistry on products of dissimilatory reduction of technetium by Shewanella putrefaciens</t>
  </si>
  <si>
    <t>10.1128/AEM.66.6.2451-2460.2000</t>
  </si>
  <si>
    <t>WOS:000087358700025</t>
  </si>
  <si>
    <t>Frenkel, AI; Korshin, GV; Ankudinov, AL</t>
  </si>
  <si>
    <t>XANES study of Cu2+-binding sites in aquatic humic substances</t>
  </si>
  <si>
    <t>10.1021/es990561u</t>
  </si>
  <si>
    <t>WOS:000087394400023</t>
  </si>
  <si>
    <t>Francis, AJ; Dodge, CJ; Gillow, JB; Papenguth, HW</t>
  </si>
  <si>
    <t>Biotransformation of uranium compounds in high ionic strength brine by a halophilic bacterium under denitrifying conditions</t>
  </si>
  <si>
    <t>10.1021/es991251e</t>
  </si>
  <si>
    <t>WOS:000087394400051</t>
  </si>
  <si>
    <t>Huggins, FE; Huffman, GP; Robertson, JD</t>
  </si>
  <si>
    <t>Speciation of elements in NIST particulate matter SRMs 1648 and 1650</t>
  </si>
  <si>
    <t>10.1016/S0304-3894(99)00195-8</t>
  </si>
  <si>
    <t>216th National Meeting of the American-Chemical-Society</t>
  </si>
  <si>
    <t>AUG 21-27, 1998</t>
  </si>
  <si>
    <t>Amer Chem Soc, Div Polymer Mat; Sci &amp; Engn Inc, Div Polymer Mat; Exxon Res &amp; Engn CO; Amer Chem Soc, Petr Res Fund; Amer Chem Soc, Div Fluorine Chem; Amer Chem Soc, Div Organ Chem; Amer Chem Soc, Corp Associates; Dow Agrosci; Monsanto Co; Eastman Kodak Co; Schering Plough; Merck Res Labs; Cent Glass Int Inc; Daikin Ind; Kanto Denka Kogyo Co; Asahi Glass Co; Div Agr &amp; Food Chem</t>
  </si>
  <si>
    <t>WOS:000087140200002</t>
  </si>
  <si>
    <t>Park, CH; Keyhan, M; Wielinga, B; Fendorf, S; Matin, A</t>
  </si>
  <si>
    <t>Purification to homogeneity and characterization of a novel Pseudomonas putida chromate reductase</t>
  </si>
  <si>
    <t>10.1128/AEM.66.5.1788-1795.2000</t>
  </si>
  <si>
    <t>WOS:000086805500003</t>
  </si>
  <si>
    <t>Skyllberg, U; Xia, K; Bloom, PR; Nater, EA; Bleam, WF</t>
  </si>
  <si>
    <t>Binding of mercury(II) to reduced sulfur in soil organic matter along upland-peat soil transects</t>
  </si>
  <si>
    <t>JOURNAL OF ENVIRONMENTAL QUALITY</t>
  </si>
  <si>
    <t>10.2134/jeq2000.00472425002900030022x</t>
  </si>
  <si>
    <t>WOS:000089412100022</t>
  </si>
  <si>
    <t>Bostick, BC; Fendorf, S; Bowie, BT; Griffiths, PR</t>
  </si>
  <si>
    <t>Influence of cadmium sorption on FeS2 oxidation</t>
  </si>
  <si>
    <t>10.1021/es990742w</t>
  </si>
  <si>
    <t>WOS:000086456100019</t>
  </si>
  <si>
    <t>Pickering, IJ; Prince, RC; George, MJ; Smith, RD; George, GN; Salt, DE</t>
  </si>
  <si>
    <t>Reduction and coordination of arsenic in Indian mustard</t>
  </si>
  <si>
    <t>PLANT PHYSIOLOGY</t>
  </si>
  <si>
    <t>10.1104/pp.122.4.1171</t>
  </si>
  <si>
    <t>WOS:000086903400019</t>
  </si>
  <si>
    <t>Kramer, U; Pickering, IJ; Prince, RC; Raskin, I; Salt, DE</t>
  </si>
  <si>
    <t>Subcellular localization and speciation of nickel in hyperaccumulator and non-accumulator Thlaspi species</t>
  </si>
  <si>
    <t>10.1104/pp.122.4.1343</t>
  </si>
  <si>
    <t>WOS:000086903400038</t>
  </si>
  <si>
    <t>Ressler, T; Wong, J; Roos, J; Smith, IL</t>
  </si>
  <si>
    <t>Quantitative speciation of Mn-bearing particulates emitted from autos burning (methylcyclopentadienyl)manganese tricarbonyl-added gasolines using XANES spectroscopy</t>
  </si>
  <si>
    <t>10.1021/es990787x</t>
  </si>
  <si>
    <t>WOS:000085867400005</t>
  </si>
  <si>
    <t>Reeder, RJ; Nugent, M; Lamble, GM; Tait, CD; Morris, DE</t>
  </si>
  <si>
    <t>Uranyl incorporation into calcite and aragonite: XAFS and luminescence studies</t>
  </si>
  <si>
    <t>10.1021/es990981j</t>
  </si>
  <si>
    <t>WOS:000085352300016</t>
  </si>
  <si>
    <t>Chien, YC; Wang, HP; Lin, KS; Huang, YJ; Yang, YW</t>
  </si>
  <si>
    <t>Fate of bromine in pyrolysis of printed circuit board wastes</t>
  </si>
  <si>
    <t>CHEMOSPHERE</t>
  </si>
  <si>
    <t>10.1016/S0045-6535(99)00251-9</t>
  </si>
  <si>
    <t>WOS:000084527200008</t>
  </si>
  <si>
    <t>Pope, R; Little, B; Ray, R</t>
  </si>
  <si>
    <t>Microscopies, spectroscopies and spectrometries applied to marine corrosion of copper</t>
  </si>
  <si>
    <t>BIOFOULING</t>
  </si>
  <si>
    <t>10.1080/08927010009378434</t>
  </si>
  <si>
    <t>International Symposium on Marine Biofouling</t>
  </si>
  <si>
    <t>JUL 07-09, 1999</t>
  </si>
  <si>
    <t>USN Off Res; European Off Naval Res</t>
  </si>
  <si>
    <t>UNIV PLYMOUTH, PLYMOUTH, ENGLAND</t>
  </si>
  <si>
    <t>WOS:000166200000002</t>
  </si>
  <si>
    <t>Christophi, CA; Axe, L</t>
  </si>
  <si>
    <t>Competition of Cd, Cu, and Pb adsorption on goethite</t>
  </si>
  <si>
    <t>JOURNAL OF ENVIRONMENTAL ENGINEERING-ASCE</t>
  </si>
  <si>
    <t>10.1061/(ASCE)0733-9372(2000)126:1(66)</t>
  </si>
  <si>
    <t>WOS:000084250100009</t>
  </si>
  <si>
    <t>10.1002/1522-2624(200012)163:6&lt;563::AID-JPLN563&gt;3.0.CO;2-0</t>
  </si>
  <si>
    <t>Ndiba, Peter K.; Axe, Lisa</t>
  </si>
  <si>
    <t>Sequential Extraction of Phosphate- and Thermal-Treated New York/New Jersey Harbor Dredged Sediments</t>
  </si>
  <si>
    <t>10.1089/ees.2009.0215</t>
  </si>
  <si>
    <t>WOS:000272370000008</t>
  </si>
  <si>
    <t>Hsu, Nai-Hua; Wang, Shan-Li; Lin, Yu-Chi; Sheng, G. Daniel; Lee, Jyh-Fu</t>
  </si>
  <si>
    <t>Reduction of Cr(VI) by Crop-Residue-Derived Black Carbon</t>
  </si>
  <si>
    <t>10.1021/es901872x</t>
  </si>
  <si>
    <t>DEC 1 2009</t>
  </si>
  <si>
    <t>WOS:000272038900023</t>
  </si>
  <si>
    <t>Finck, Nicolas; Schlegel, Michel L.; Bosbach, Dirk</t>
  </si>
  <si>
    <t>Sites of Lu(III) Sorbed to and Coprecipitated with Hectorite</t>
  </si>
  <si>
    <t>10.1021/es901940v</t>
  </si>
  <si>
    <t>WOS:000272038900024</t>
  </si>
  <si>
    <t>Kienel, Ulrike; Bowen, Sabine Wulf; Byrne, Roger; Park, Jungjae; Boehnel, Harald; Dulski, Peter; Luhr, James F.; Siebert, Lee; Haug, Gerald H.; Negendank, Joerg F. W.</t>
  </si>
  <si>
    <t>First lacustrine varve chronologies from Mexico: impact of droughts, ENSO and human activity since AD 1840 as recorded in maar sediments from Valle de Santiago</t>
  </si>
  <si>
    <t>JOURNAL OF PALEOLIMNOLOGY</t>
  </si>
  <si>
    <t>10.1007/s10933-009-9307-x</t>
  </si>
  <si>
    <t>WOS:000271735400009</t>
  </si>
  <si>
    <t>Tomasi, Nicola; Rizzardo, Cecilia; Monte, Rossella; Gottardi, Stefano; Jelali, Nahida; Terzano, Roberto; Vekemans, Bart; De Nobili, Maria; Varanini, Zeno; Pinton, Roberto; Cesco, Stefano</t>
  </si>
  <si>
    <t>Micro-analytical, physiological and molecular aspects of Fe acquisition in leaves of Fe-deficient tomato plants re-supplied with natural Fe-complexes in nutrient solution</t>
  </si>
  <si>
    <t>PLANT AND SOIL</t>
  </si>
  <si>
    <t>10.1007/s11104-009-0069-z</t>
  </si>
  <si>
    <t>WOS:000272383900004</t>
  </si>
  <si>
    <t>WOS:000274724700002</t>
  </si>
  <si>
    <t>WOS:000271982400003</t>
  </si>
  <si>
    <t>NOV 1 2009</t>
  </si>
  <si>
    <t>Langdon, C. J.; Morgan, A. J.; Charnock, J. M.; Semple, K. T.; Lowe, C. N.</t>
  </si>
  <si>
    <t>As-resistance in laboratory-reared F1, F2 and F3 generation offspring of the earthworm Lumbricus rubellus inhabiting an As-contaminated mine soil</t>
  </si>
  <si>
    <t>ENVIRONMENTAL POLLUTION</t>
  </si>
  <si>
    <t>10.1016/j.envpol.2009.05.027</t>
  </si>
  <si>
    <t>WOS:000270119900027</t>
  </si>
  <si>
    <t>Bukowiecki, Nicolas; Lienemann, Peter; Hill, Matthias; Figi, Renato; Richard, Agnes; Furger, Markus; Rickers, Karen; Falkenberg, Gerald; Zhao, Yongjing; Cliff, Steven S.; Prevot, Andre S. H.; Baltensperger, Urs; Buchmann, Brigitte; Gehrig, Robert</t>
  </si>
  <si>
    <t>Real-World Emission Factors for Antimony and Other Brake Wear Related Trace Elements: Size-Segregated Values for Light and Heavy Duty Vehicles</t>
  </si>
  <si>
    <t>10.1021/es9006096</t>
  </si>
  <si>
    <t>WOS:000271106300019</t>
  </si>
  <si>
    <t>Sharp, Jonathan O.; Schofield, Eleanor J.; Veeramani, Harish; Suvorova, Elena I.; Kennedy, David W.; Marshall, Matthew J.; Mehta, Apurva; Bargar, John R.; Bernier-Latmani, Rizlan</t>
  </si>
  <si>
    <t>Structural Similarities between Biogenic Uraninites Produced by Phylogenetically and Metabolically Diverse Bacteria</t>
  </si>
  <si>
    <t>10.1021/es901281e</t>
  </si>
  <si>
    <t>WOS:000271106300053</t>
  </si>
  <si>
    <t>Loebick, Codruta Zoican; Derrouiche, Salim; Fang, Fang; Li, Nan; Haller, Gary L.; Pfefferle, Lisa D.</t>
  </si>
  <si>
    <t>Effect of chromium addition to the Co-MCM-41 catalyst in the synthesis of single wall carbon nanotubes</t>
  </si>
  <si>
    <t>10.1016/j.apcata.2009.08.004</t>
  </si>
  <si>
    <t>OCT 31 2009</t>
  </si>
  <si>
    <t>WOS:000271343200007</t>
  </si>
  <si>
    <t>OCT 1 2009</t>
  </si>
  <si>
    <t>Kuepper, Hendrik; Goetz, Birgit; Mijovilovich, Ana; Kuepper, Frithjof C.; Meyer-Klaucke, Wolfram</t>
  </si>
  <si>
    <t>Complexation and Toxicity of Copper in Higher Plants. I. Characterization of Copper Accumulation, Speciation, and Toxicity in Crassula helmsii as a New Copper Accumulator</t>
  </si>
  <si>
    <t>10.1104/pp.109.139717</t>
  </si>
  <si>
    <t>WOS:000270389500018</t>
  </si>
  <si>
    <t>Mijovilovich, Ana; Leitenmaier, Barbara; Meyer-Klaucke, Wolfram; Kroneck, Peter M. H.; Goetz, Birgit; Kuepper, Hendrik</t>
  </si>
  <si>
    <t>Complexation and Toxicity of Copper in Higher Plants. II. Different Mechanisms for Copper versus Cadmium Detoxification in the Copper-Sensitive Cadmium/Zinc Hyperaccumulator Thlaspi caerulescens (Ganges Ecotype)</t>
  </si>
  <si>
    <t>10.1104/pp.109.144675</t>
  </si>
  <si>
    <t>WOS:000270389500019</t>
  </si>
  <si>
    <t>Cnudde, Veerle; Silversmit, Geert; Boone, Matthieu; Dewanckele, Jan; De Samber, Bjoern; Schoonjans, Tom; Van Loo, Denis; De Witte, Yoni; Elburg, Marlina; Vincze, Laszlo; Van Hoorebeke, Luc; Jacobs, Patric</t>
  </si>
  <si>
    <t>Multi-disciplinary characterisation of a sandstone surface crust</t>
  </si>
  <si>
    <t>SCIENCE OF THE TOTAL ENVIRONMENT</t>
  </si>
  <si>
    <t>10.1016/j.scitotenv.2009.06.040</t>
  </si>
  <si>
    <t>WOS:000270067900015</t>
  </si>
  <si>
    <t>Briggs, Daniel N.; Lawrence, Kenneth H.; Bell, Alexis T.</t>
  </si>
  <si>
    <t>An investigation of carbon-supported CuCl2/PdCl2 catalysts for diethyl carbonate synthesis</t>
  </si>
  <si>
    <t>10.1016/j.apcata.2009.06.032</t>
  </si>
  <si>
    <t>SEP 15 2009</t>
  </si>
  <si>
    <t>WOS:000269758400009</t>
  </si>
  <si>
    <t>Parizotto, N. V.; Zanchet, D.; Rocha, K. O.; Marques, C. M. P.; Bueno, J. M. C.</t>
  </si>
  <si>
    <t>The effects of Pt promotion on the oxi-reduction properties of alumina supported nickel catalysts for oxidative steam-reforming of methane: Temperature-resolved XAFS analysis</t>
  </si>
  <si>
    <t>10.1016/j.apcata.2009.06.039</t>
  </si>
  <si>
    <t>WOS:000269758400015</t>
  </si>
  <si>
    <t>Asaoka, Satoshi; Yamamoto, Tamiji; Kondo, Shunsuke; Hayakawa, Shinjiro</t>
  </si>
  <si>
    <t>Removal of hydrogen sulfide using crushed oyster shell from pore water to remediate organically enriched coastal marine sediments</t>
  </si>
  <si>
    <t>BIORESOURCE TECHNOLOGY</t>
  </si>
  <si>
    <t>10.1016/j.biortech.2009.03.075</t>
  </si>
  <si>
    <t>WOS:000266964400011</t>
  </si>
  <si>
    <t>SEP 1 2009</t>
  </si>
  <si>
    <t>Takahashi, Yoshio; Miyoshi, Takuro; Higashi, Masayuki; Kamioka, Hikari; Kanai, Yutaka</t>
  </si>
  <si>
    <t>Neutralization of Calcite in Mineral Aerosols by Acidic Sulfur Species Collected in China and Japan Studied by Ca K-edge X-ray Absorption Near-Edge Structure</t>
  </si>
  <si>
    <t>10.1021/es9010256</t>
  </si>
  <si>
    <t>WOS:000269258000020</t>
  </si>
  <si>
    <t>Lytle, Darren A.; Schock, Michael R.; Scheckel, Kirk</t>
  </si>
  <si>
    <t>The Inhibition of Pb(IV) Oxide Formation in Chlorinated Water by Orthophosphate</t>
  </si>
  <si>
    <t>10.1021/es900399m</t>
  </si>
  <si>
    <t>WOS:000269258000034</t>
  </si>
  <si>
    <t>He, Zhongqi; Honeycutt, C. Wayne; Griffin, Timothy S.; Cade-Menun, Barbara J.; Pellechia, Perry J.; Dou, Zhengxia</t>
  </si>
  <si>
    <t>Phosphorus Forms in Conventional and Organic Dairy Manure Identified by Solution and Solid State P-31 NMR Spectroscopy</t>
  </si>
  <si>
    <t>10.2134/jeq2008.0445</t>
  </si>
  <si>
    <t>SEP-OCT 2009</t>
  </si>
  <si>
    <t>WOS:000269627400015</t>
  </si>
  <si>
    <t>Jagupilla, Santhi Chandra; Moon, Deok Hyun; Wazne, Mahmoud; Christodoulatos, Christos; Kim, Min Gyu</t>
  </si>
  <si>
    <t>Effects of particle size and acid addition on the remediation of chromite ore processing residue using ferrous sulfate</t>
  </si>
  <si>
    <t>10.1016/j.jhazmat.2009.02.012</t>
  </si>
  <si>
    <t>AUG 30 2009</t>
  </si>
  <si>
    <t>WOS:000267567600018</t>
  </si>
  <si>
    <t>Yu, Zhiguo; Zhou, Qixing</t>
  </si>
  <si>
    <t>Growth responses and cadmium accumulation of Mirabilis jalapa L. under interaction between cadmium and phosphorus</t>
  </si>
  <si>
    <t>10.1016/j.jhazmat.2008.12.082</t>
  </si>
  <si>
    <t>AUG 15 2009</t>
  </si>
  <si>
    <t>WOS:000267267000004</t>
  </si>
  <si>
    <t>Kim, Kyoung-Hun; Kim, Jeong-Rang; Ihm, Son-Ki</t>
  </si>
  <si>
    <t>Wet oxidation of phenol over transition metal oxide catalysts supported on Ce0.65Zr0.35O2 prepared by continuous hydrothermal synthesis in supercritical water</t>
  </si>
  <si>
    <t>10.1016/j.jhazmat.2009.01.110</t>
  </si>
  <si>
    <t>WOS:000267267000169</t>
  </si>
  <si>
    <t>Jing, Chuanyong; Meng, Xiaoguang; Calvache, Edwin; Jiang, Guibin</t>
  </si>
  <si>
    <t>Remediation of organic and inorganic arsenic contaminated groundwater using a nanocrystalline TiO2-based adsorbent</t>
  </si>
  <si>
    <t>10.1016/j.envpol.2009.03.011</t>
  </si>
  <si>
    <t>AUG-SEP 2009</t>
  </si>
  <si>
    <t>WOS:000267586200040</t>
  </si>
  <si>
    <t>Piou, Stephanie; Bataillard, Philippe; Laboudigue, Agnes; Ferard, Jean-Francois; Masfaraud, Jean-Francois</t>
  </si>
  <si>
    <t>Changes in the geochemistry and ecotoxicity of a Zn and Cd contaminated dredged sediment over time after land disposal</t>
  </si>
  <si>
    <t>ENVIRONMENTAL RESEARCH</t>
  </si>
  <si>
    <t>10.1016/j.envres.2009.04.009</t>
  </si>
  <si>
    <t>WOS:000268054100009</t>
  </si>
  <si>
    <t>Fan, Q. H.; Tan, X. L.; Li, J. X.; Wang, X. K.; Wu, W. S.; Montavon, G.</t>
  </si>
  <si>
    <t>Sorption of Eu(III) on Attapulgite Studied by Batch, XPS, and EXAFS Techniques</t>
  </si>
  <si>
    <t>10.1021/es901241f</t>
  </si>
  <si>
    <t>AUG 1 2009</t>
  </si>
  <si>
    <t>WOS:000268480600037</t>
  </si>
  <si>
    <t>Williams, Paul N.; Lombi, Enzo; Sun, Guo-Xin; Scheckel, Kirk; Zhu, Yong-Guan; Feng, Xinbin; Zhu, Jianming; Carey, Anne-Marie; Adomako, Eureka; Lawgali, Youseff; Deacon, Claire; Meharg, Andrew A.</t>
  </si>
  <si>
    <t>Selenium Characterization in the Global Rice Supply Chain</t>
  </si>
  <si>
    <t>10.1021/es900671m</t>
  </si>
  <si>
    <t>WOS:000268480600074</t>
  </si>
  <si>
    <t>Franz, Bettina; Gehrke, Thomas; Lichtenberg, Henning; Hormes, Josef; Dahl, Christiane; Prange, Alexander</t>
  </si>
  <si>
    <t>Unexpected extracellular and intracellular sulfur species during growth of Allochromatium vinosum with reduced sulfur compounds</t>
  </si>
  <si>
    <t>MICROBIOLOGY-SGM</t>
  </si>
  <si>
    <t>10.1099/mic.0.027904-0</t>
  </si>
  <si>
    <t>WOS:000269028900030</t>
  </si>
  <si>
    <t>Silva, Fabiano de A.; Ruiz, Juan A. C.; de Souza, Katia R.; Bueno, Jose M. C.; Mattos, Lisiane V.; Noronha, Fabio B.; Hori, Carla E.</t>
  </si>
  <si>
    <t>Partial oxidation of methane on Pt catalysts: Effect of the presence of ceria-zirconia mixed oxide and of metal content</t>
  </si>
  <si>
    <t>10.1016/j.apcata.2009.05.038</t>
  </si>
  <si>
    <t>JUL 31 2009</t>
  </si>
  <si>
    <t>WOS:000268512500017</t>
  </si>
  <si>
    <t>Tai, Yutaka; Yamaguchi, Wataru; Tajiri, Koji; Kageyama, Hiroyuki</t>
  </si>
  <si>
    <t>Structures and CO oxidation activities of size-selected Au nanoparticles in mesoporous titania-coated silica aerogels</t>
  </si>
  <si>
    <t>10.1016/j.apcata.2009.05.041</t>
  </si>
  <si>
    <t>WOS:000268512500020</t>
  </si>
  <si>
    <t>Chrysochoou, Maria; Fakra, Sirine C.; Marcus, Matthew A.; Moon, Deok Hyun; Dermatas, Dimitris</t>
  </si>
  <si>
    <t>Microstructural Analyses of Cr(VI) Speciation in Chromite Ore Processing Residue (COPR)</t>
  </si>
  <si>
    <t>10.1021/es9005338</t>
  </si>
  <si>
    <t>JUL 15 2009</t>
  </si>
  <si>
    <t>WOS:000268138000049</t>
  </si>
  <si>
    <t>Moon, Deok Hyun; Wazne, Mahmoud; Koutsospyros, Agamemnon; Christodoulatos, Christos; Gevgilili, Halil; Malik, Moinuddin; Kalyon, Dilhan M.</t>
  </si>
  <si>
    <t>Evaluation of the treatment of chromite ore processing residue by ferrous sulfate and asphalt</t>
  </si>
  <si>
    <t>10.1016/j.jhazmat.2008.09.079</t>
  </si>
  <si>
    <t>WOS:000266615100004</t>
  </si>
  <si>
    <t>Hashimoto, Yohey; Takaoka, Masaki; Oshita, Kazuyuki; Tanida, Hajime</t>
  </si>
  <si>
    <t>Incomplete transformations of Pb to pyromorphite by phosphate-induced immobilization investigated by X-ray absorption fine structure (XAFS) spectroscopy</t>
  </si>
  <si>
    <t>10.1016/j.chemosphere.2009.04.049</t>
  </si>
  <si>
    <t>WOS:000268197400006</t>
  </si>
  <si>
    <t>Solomon, Dawit; Lehmann, Johannes; Kinyangi, James; Pell, Alice; Theis, Janice; Riha, Susan; Ngoze, Solomon; Amelung, Wulf; du Preez, Chris; Machado, Stephen; Ellert, Ben; Janzen, Henry</t>
  </si>
  <si>
    <t>Anthropogenic and climate influences on biogeochemical dynamics and molecular-level speciation of soil sulfur</t>
  </si>
  <si>
    <t>ECOLOGICAL APPLICATIONS</t>
  </si>
  <si>
    <t>10.1890/08-0095.1</t>
  </si>
  <si>
    <t>WOS:000266281400014</t>
  </si>
  <si>
    <t>Hashimoto, Yohey; Matsufuru, Hiroki; Takaoka, Masaki; Tanida, Hajime; Sato, Takeshi</t>
  </si>
  <si>
    <t>Impacts of Chemical Amendment and Plant Growth on Lead Speciation and Enzyme Activities in a Shooting Range Soil: An X-ray Absorption Fine Structure Investigation</t>
  </si>
  <si>
    <t>10.2134/jeq2008.0427</t>
  </si>
  <si>
    <t>JUL-AUG 2009</t>
  </si>
  <si>
    <t>WOS:000267719800008</t>
  </si>
  <si>
    <t>Jang, Min; Cannon, Fred S.; Parette, Robert B.; Yoon, Soh-joung; Chen, Weifang</t>
  </si>
  <si>
    <t>Combined hydrous ferric oxide and quaternary ammonium surfactant tailoring of granular activated carbon for concurrent arsenate and perchlorate removal</t>
  </si>
  <si>
    <t>10.1016/j.watres.2009.04.021</t>
  </si>
  <si>
    <t>WOS:000267580500020</t>
  </si>
  <si>
    <t>Um, Wooyong; Wang, Zheming; Serne, R. Jeffrey; Williams, Benjamin D.; Brown, Christopher F.; Dodge, Cleveland J.; Francis, Arokiasamy J.</t>
  </si>
  <si>
    <t>Uranium Phases in Contaminated Sediments below Hanford's U Tank Farm</t>
  </si>
  <si>
    <t>10.1021/es900203r</t>
  </si>
  <si>
    <t>JUN 15 2009</t>
  </si>
  <si>
    <t>WOS:000266968500012</t>
  </si>
  <si>
    <t>Gerke, Tammie L.; Scheckel, Kirk G.; Schock, Michael R.</t>
  </si>
  <si>
    <t>Identification and Distribution of Vanadinite (Pb-5(V5+O4)(3)Cl in Lead Pipe Corrosion By-Products</t>
  </si>
  <si>
    <t>10.1021/es900501t</t>
  </si>
  <si>
    <t>WOS:000266968500032</t>
  </si>
  <si>
    <t>Rinaldi, Nino; Usman; Al-Dalama, Khalida; Kubota, Takeshi; Okamoto, Yasuaki</t>
  </si>
  <si>
    <t>Preparation of Co-Mo/B2O3/Al2O3 catalysts for hydrodesulfurization: Effect of citric acid addition</t>
  </si>
  <si>
    <t>10.1016/j.apcata.2009.03.006</t>
  </si>
  <si>
    <t>JUN 1 2009</t>
  </si>
  <si>
    <t>WOS:000266659600004</t>
  </si>
  <si>
    <t>Lin, Shawn D.; Hsiao, Ting C.; Chen, Li-Chung</t>
  </si>
  <si>
    <t>The steady state methanol decomposition reaction over Cu/Zn and Cu/Cr catalysts: Pretreatment, operando EXAFS, and activity study</t>
  </si>
  <si>
    <t>10.1016/j.apcata.2009.03.025</t>
  </si>
  <si>
    <t>WOS:000266659600017</t>
  </si>
  <si>
    <t>Prietzel, Joerg; Thieme, Juergen; Tyufekchieva, Nora; Paterson, David; McNulty, Ian; Koegel-Knabner, Ingrid</t>
  </si>
  <si>
    <t>Sulfur speciation in well-aerated and wetland soils in a forested catchment assessed by sulfur K-edge X-ray absorption near-edge spectroscopy (XANES)</t>
  </si>
  <si>
    <t>10.1002/jpln.200800054</t>
  </si>
  <si>
    <t>WOS:000267457200010</t>
  </si>
  <si>
    <t>JOURNAL OF SOILS AND SEDIMENTS</t>
  </si>
  <si>
    <t>Profeti, Luciene P. R.; Ticianelli, Edson A.; Assaf, Elisabete M.</t>
  </si>
  <si>
    <t>Ethanol steam reforming for production of hydrogen on magnesium aluminate-supported cobalt catalysts promoted by noble metals</t>
  </si>
  <si>
    <t>10.1016/j.apcata.2009.02.040</t>
  </si>
  <si>
    <t>MAY 31 2009</t>
  </si>
  <si>
    <t>WOS:000266133500004</t>
  </si>
  <si>
    <t>Cheng, Chia-Jung; Lin, Tzu-Huei; Chen, Chiou-Pin; Juang, Kai-Wei; Lee, Dar-Yuan</t>
  </si>
  <si>
    <t>The effectiveness of ferrous iron and sodium dithionite for decreasing resin-extractable Cr(VI) in Cr(VI)-spiked alkaline soils</t>
  </si>
  <si>
    <t>10.1016/j.jhazmat.2008.08.037</t>
  </si>
  <si>
    <t>MAY 30 2009</t>
  </si>
  <si>
    <t>WOS:000265358400015</t>
  </si>
  <si>
    <t>MAY 1 2009</t>
  </si>
  <si>
    <t>Ishizaka, Takahiro; Tohno, Susumu; Ma, Chang-Jin; Morikawa, Atsushi; Takaoka, Masaki; Nishiyama, Fumitaka; Yamamoto, Kouhei</t>
  </si>
  <si>
    <t>Reactivity between PbSO4 and CaCO3 particles relevant to the modification of mineral particles and chemical forms of Pb in particles sampled at two remote sites during an Asian dust event</t>
  </si>
  <si>
    <t>ATMOSPHERIC ENVIRONMENT</t>
  </si>
  <si>
    <t>10.1016/j.atmosenv.2009.02.041</t>
  </si>
  <si>
    <t>WOS:000266273300005</t>
  </si>
  <si>
    <t>Alyea, Rebecca A.; Watson, Cheryl S.</t>
  </si>
  <si>
    <t>Differential Regulation of Dopamine Transporter Function and Location by Low Concentrations of Environmental Estrogens and 17 beta-Estradiol</t>
  </si>
  <si>
    <t>ENVIRONMENTAL HEALTH PERSPECTIVES</t>
  </si>
  <si>
    <t>10.1289/ehp.0800026</t>
  </si>
  <si>
    <t>WOS:000265721300031</t>
  </si>
  <si>
    <t>Tan, Xiaoli; Fan, Qiaohui; Wang, Xiangke; Grambow, Bernd</t>
  </si>
  <si>
    <t>Eu(III) Sorption to TiO2 (Anatase and Rutile): Batch, XPS, and EXAFS Studies</t>
  </si>
  <si>
    <t>10.1021/es803431c</t>
  </si>
  <si>
    <t>WOS:000265781100026</t>
  </si>
  <si>
    <t>Drahota, Petr; Rohovec, Jan; Filippi, Michal; Mihaljevic, Martin; Rychlovsky, Petr; Cerveny, Vaclav; Pertold, Zdenek</t>
  </si>
  <si>
    <t>Mineralogical and geochemical controls of arsenic speciation and mobility under different redox conditions in soil, sediment and water at the Mokrsko-West gold deposit, Czech Republic</t>
  </si>
  <si>
    <t>10.1016/j.scitotenv.2009.01.009</t>
  </si>
  <si>
    <t>WOS:000265515900015</t>
  </si>
  <si>
    <t>Seco, Ferran; Hennig, Christoph; de Pablo, Joan; Rovira, Miquel; Rojo, Isabel; Marti, Vicens; Gimenez, Javier; Duro, Lara; Grive, Mireia; Bruno, Jordi</t>
  </si>
  <si>
    <t>Sorption of Th(IV) onto Iron Corrosion Products: EXAFS Study</t>
  </si>
  <si>
    <t>10.1021/es803608a</t>
  </si>
  <si>
    <t>APR 15 2009</t>
  </si>
  <si>
    <t>WOS:000265172800029</t>
  </si>
  <si>
    <t>Beak, Douglas G.; Wilkin, Richard T.</t>
  </si>
  <si>
    <t>Performance of a zerovalent iron reactive barrier for the treatment of arsenic in groundwater: Part 2. Geochemical modeling and solid phase studies</t>
  </si>
  <si>
    <t>JOURNAL OF CONTAMINANT HYDROLOGY</t>
  </si>
  <si>
    <t>10.1016/j.jconhyd.2008.12.003</t>
  </si>
  <si>
    <t>WOS:000265319600002</t>
  </si>
  <si>
    <t>APR 1 2009</t>
  </si>
  <si>
    <t>He, Huan; Zhang, Cheng-Gui; Xia, Jin-Lan; Peng, An-An; Yang, Yi; Jiang, Hong-Chen; Zheng, Lei; Ma, Chen-Yan; Zhao, Yi-Dong; Nie, Zhen-Yuan; Qiu, Guan-Zhou</t>
  </si>
  <si>
    <t>Investigation of Elemental Sulfur Speciation Transformation Mediated by Acidithiobacillus ferrooxidans</t>
  </si>
  <si>
    <t>CURRENT MICROBIOLOGY</t>
  </si>
  <si>
    <t>10.1007/s00284-008-9330-6</t>
  </si>
  <si>
    <t>WOS:000263869200004</t>
  </si>
  <si>
    <t>Smith, Steven C.; Douglas, Matthew; Moore, Dean A.; Kukkadapu, Ravi K.; Arey, Bruce W.</t>
  </si>
  <si>
    <t>Uranium Extraction From Laboratory-Synthesized, Uranium-Doped Hydrous Ferric Oxides</t>
  </si>
  <si>
    <t>10.1021/es802621t</t>
  </si>
  <si>
    <t>WOS:000264759600034</t>
  </si>
  <si>
    <t>Lin, Su-Hsia; Chen, Chia-Nan; Juang, Ruey-Shin</t>
  </si>
  <si>
    <t>Structure and thermal stability of toxic chromium(VI) species doped onto TiO2 powders through heat treatment</t>
  </si>
  <si>
    <t>JOURNAL OF ENVIRONMENTAL MANAGEMENT</t>
  </si>
  <si>
    <t>10.1016/j.jenvman.2008.12.013</t>
  </si>
  <si>
    <t>WOS:000264634400031</t>
  </si>
  <si>
    <t>Lind, O. C.; Salbu, B.; Skipperud, L.; Janssens, K.; Jaroszewicz, J.; De Nolf, W.</t>
  </si>
  <si>
    <t>Solid state speciation and potential bioavailability of depleted uranium particles from Kosovo and Kuwait</t>
  </si>
  <si>
    <t>JOURNAL OF ENVIRONMENTAL RADIOACTIVITY</t>
  </si>
  <si>
    <t>10.1016/j.jenvrad.2008.12.018</t>
  </si>
  <si>
    <t>WOS:000264649500004</t>
  </si>
  <si>
    <t>Mhamdi, Mourad; Khaddar-Zine, Sihem; Ghorbel, Abdelhamid</t>
  </si>
  <si>
    <t>Influence of the cobalt salt precursors on the cobalt speciation and catalytic properties of H-ZSM-5 modified with cobalt by solid-state ion exchange reaction</t>
  </si>
  <si>
    <t>10.1016/j.apcata.2008.12.036</t>
  </si>
  <si>
    <t>MAR 31 2009</t>
  </si>
  <si>
    <t>WOS:000264558200006</t>
  </si>
  <si>
    <t>MAR 15 2009</t>
  </si>
  <si>
    <t>Ludwig, Ralph D.; Smyth, David J. A.; Blowes, David W.; Spink, Laura E.; Wilkin, Richard T.; Jewett, David G.; Weisener, Christopher J.</t>
  </si>
  <si>
    <t>Treatment of Arsenic, Heavy Metals, and Acidity Using a Mixed ZVI-Compost PRB</t>
  </si>
  <si>
    <t>10.1021/es802394p</t>
  </si>
  <si>
    <t>WOS:000264108800051</t>
  </si>
  <si>
    <t>Taggart, M. A.; Mateo, R.; Charnock, J. M.; Bahrami, F.; Green, A. J.; Meharg, A. A.</t>
  </si>
  <si>
    <t>Arsenic rich iron plaque on macrophyte roots - an ecotoxicological risk?</t>
  </si>
  <si>
    <t>10.1016/j.envpol.2008.10.020</t>
  </si>
  <si>
    <t>MAR 3 2009</t>
  </si>
  <si>
    <t>WOS:000263454100032</t>
  </si>
  <si>
    <t>Livi, Kenneth J. T.; Senesi, Giorgio S.; Scheinost, Andreas C.; Sparks, Donald L.</t>
  </si>
  <si>
    <t>Microscopic Examination of Nanosized Mixed Ni-Al Hydroxide Surface Precipitates on Pyrophyllite</t>
  </si>
  <si>
    <t>10.1021/es8015606</t>
  </si>
  <si>
    <t>MAR 1 2009</t>
  </si>
  <si>
    <t>WOS:000263758600014</t>
  </si>
  <si>
    <t>Fairchild, Ian J.; Loader, Neil J.; Wynn, Peter M.; Frisia, Silvia; Thomas, Peter A.; Lageard, Jonathan G. A.; De Momi, Anna; Hartland, Adam; Borsato, Andrea; La Porta, Nicola; Susini, Jean</t>
  </si>
  <si>
    <t>Sulfur Fixation in Wood Mapped by Synchrotron X-ray Studies: Implications for Environmental Archives</t>
  </si>
  <si>
    <t>10.1021/es8029297</t>
  </si>
  <si>
    <t>WOS:000263758600016</t>
  </si>
  <si>
    <t>Zeng, Hui; Singh, Abhas; Basak, Soubir; Ulrich, Kai-Uwe; Sahu, Manoranjan; Biswas, Pratim; Catalano, Jeffrey G.; Giammar, Daniel E.</t>
  </si>
  <si>
    <t>Nanoscale Size Effects on Uranium(VI) Adsorption to Hematite</t>
  </si>
  <si>
    <t>10.1021/es802334e</t>
  </si>
  <si>
    <t>WOS:000263758600026</t>
  </si>
  <si>
    <t>Suzuki, Go; Kida, Akiko; Sakai, Shin-Ichi; Takigami, Hidetaka</t>
  </si>
  <si>
    <t>Existence State of Bromine as an Indicator of the Source of Brominated Flame Retardants in Indoor Dust</t>
  </si>
  <si>
    <t>10.1021/es802599d</t>
  </si>
  <si>
    <t>WOS:000263758600036</t>
  </si>
  <si>
    <t>Smith, Matt C.; White, John W.; Coale, Frank J.</t>
  </si>
  <si>
    <t>Evaluation of Phosphorus Source Coefficients as Predictors of Runoff Phosphorus Concentrations</t>
  </si>
  <si>
    <t>10.2134/jeq2007.0669</t>
  </si>
  <si>
    <t>MAR-APR 2009</t>
  </si>
  <si>
    <t>WOS:000264013700023</t>
  </si>
  <si>
    <t>Castillo-Michel, Hiram A.; Zuverza-Mena, Nubia; Parsons, Jason G.; Dokken, Kenneth M.; Duarte-Gardea, Maria; Peralta-Videa, Jose R.; Gardea-Torresdey, Jorge L.</t>
  </si>
  <si>
    <t>Accumulation, speciation, and coordination of arsenic in an inbred line and a wild type cultivar of the desert plant species Chilopsis linearis (Desert willow)</t>
  </si>
  <si>
    <t>PHYTOCHEMISTRY</t>
  </si>
  <si>
    <t>10.1016/j.phytochem.2009.01.010</t>
  </si>
  <si>
    <t>WOS:000265339600013</t>
  </si>
  <si>
    <t>Singer, David M.; Zachara, John M.; Brown, Gordon E., Jr.</t>
  </si>
  <si>
    <t>Uranium Speciation As a Function of Depth in Contaminated Hanford Sediments - A Micro-XRF, Micro-XRD, and Micro- And Bulk-XAFS Study</t>
  </si>
  <si>
    <t>10.1021/es8021045</t>
  </si>
  <si>
    <t>FEB 1 2009</t>
  </si>
  <si>
    <t>WOS:000262926400020</t>
  </si>
  <si>
    <t>Taylor, Robert W.; Bleam, William F.; Ranatunga, Thilini D.; Schulthess, Cristian P.; Senwo, Zachary N.; Ranatunga, Don Rufus A.</t>
  </si>
  <si>
    <t>X-ray Absorption Near Edge Structure Study of Lead Sorption on Phosphate-Treated Kaolinite</t>
  </si>
  <si>
    <t>10.1021/es8020183</t>
  </si>
  <si>
    <t>WOS:000262926400032</t>
  </si>
  <si>
    <t>Zhu, Fenfen; Takaoka, Masaki; Oshita, Kazuyuki; Morisawa, Shinsuke; Tsuno, Hiroshi; Kitajima, Yoshinori</t>
  </si>
  <si>
    <t>Chloride Behavior in Washing Experiments of Two Kinds of Municipal Solid Waste Incinerator Fly Ash with Different Alkaline Reagents</t>
  </si>
  <si>
    <t>10.3155/1047-3289.59.2.139</t>
  </si>
  <si>
    <t>WOS:000263307400002</t>
  </si>
  <si>
    <t>Schuyten, S.; Guerrero, S.; Miller, J. T.; Shibata, T.; Wolf, E. E.</t>
  </si>
  <si>
    <t>Characterization and oxidation states of Cu and Pd in Pd-CuO/ZnO/ZrO2 catalysts for hydrogen production by methanol partial oxidation</t>
  </si>
  <si>
    <t>10.1016/j.apcata.2008.09.030</t>
  </si>
  <si>
    <t>JAN 15 2009</t>
  </si>
  <si>
    <t>WOS:000262657300016</t>
  </si>
  <si>
    <t>Kim, Hyung Ju; Choi, Sung Mook; Nam, Sang Hoon; Seo, Min Ho; Kim, Won Bae</t>
  </si>
  <si>
    <t>Effect of Rh content on carbon-supported PtRh catalysts for dehydrogenative electrooxidation of cyclohexane to benzene over polymer electrolyte membrane fuel cell</t>
  </si>
  <si>
    <t>10.1016/j.apcata.2008.10.014</t>
  </si>
  <si>
    <t>WOS:000262657300017</t>
  </si>
  <si>
    <t>Mitsunobu, Satoshi; Takahashi, Yoshio; Sakai, Yoichi; Inumaru, Kei</t>
  </si>
  <si>
    <t>Interaction of Synthetic Sulfate Green Rust with Antimony(V)</t>
  </si>
  <si>
    <t>10.1021/es8026067</t>
  </si>
  <si>
    <t>WOS:000262430700017</t>
  </si>
  <si>
    <t>Duckworth, Owen W.; Bargar, John R.; Sposito, Garrison</t>
  </si>
  <si>
    <t>Quantitative Structure-Activity Relationships for Aqueous Metal-Siderophore Complexes</t>
  </si>
  <si>
    <t>10.1021/es802044y</t>
  </si>
  <si>
    <t>WOS:000262430700021</t>
  </si>
  <si>
    <t>AEROSOL SCIENCE AND TECHNOLOGY</t>
  </si>
  <si>
    <t>Bukowiecki, Nicolas; Richard, Agnes; Furger, Markus; Weingartner, Ernest; Aguirre, Myriam; Huthwelker, Thomas; Lienemann, Peter; Gehrig, Robert; Baltensperger, Urs</t>
  </si>
  <si>
    <t>Deposition Uniformity and Particle Size Distribution of Ambient Aerosol Collected with a Rotating Drum Impactor</t>
  </si>
  <si>
    <t>10.1080/02786820903002431</t>
  </si>
  <si>
    <t>WOS:000267821600005</t>
  </si>
  <si>
    <t>Freitas, P. S.; Clarke, L. J.; Kennedy, H.; Richardson, C. A.</t>
  </si>
  <si>
    <t>Ion microprobe assessment of the heterogeneity of Mg/Ca, Sr/Ca and Mn/Ca ratios in Pecten maximus and Mytilus edulis (bivalvia) shell calcite precipitated at constant temperature</t>
  </si>
  <si>
    <t>BIOGEOSCIENCES</t>
  </si>
  <si>
    <t>10.5194/bg-6-1209-2009</t>
  </si>
  <si>
    <t>WOS:000268623200006</t>
  </si>
  <si>
    <t>Neacsu, Antonela; Popescu, Gheorghe C.; Constantinescu, Bogdan; Vasilescu, Angela; Ceccato, Daniele</t>
  </si>
  <si>
    <t>THE GEOCHEMICAL SIGNATURE OF NATIVE GOLD FROM ROSIA MONTANA AND MUSARIU ORE DEPOSITS METALIFERI MTS. (ROMANIA); PRELIMINARY DATA</t>
  </si>
  <si>
    <t>CARPATHIAN JOURNAL OF EARTH AND ENVIRONMENTAL SCIENCES</t>
  </si>
  <si>
    <t>WOS:000266385600004</t>
  </si>
  <si>
    <t>Gao, Tao; Fjeld, Harald; Fjellvag, Helmer; Norby, Truls; Norby, Poul</t>
  </si>
  <si>
    <t>In situ studies of structural stability and proton conductivity of titanate nanotubes</t>
  </si>
  <si>
    <t>ENERGY &amp; ENVIRONMENTAL SCIENCE</t>
  </si>
  <si>
    <t>10.1039/b821532b</t>
  </si>
  <si>
    <t>WOS:000265856800009</t>
  </si>
  <si>
    <t>Huang, Hsin-Liang; Wang, H. Paul; Eyring, Edward M.; Chang, Juu-En</t>
  </si>
  <si>
    <t>Recovery of nanosize zinc from phosphor wastes with an ionic liquid</t>
  </si>
  <si>
    <t>ENVIRONMENTAL CHEMISTRY</t>
  </si>
  <si>
    <t>10.1071/EN08098</t>
  </si>
  <si>
    <t>WOS:000267122900009</t>
  </si>
  <si>
    <t>Andrahennadi, Ruwandi; Fu, Juxia; Pushie, M. Jake; Wiramanaden, Cheryl I. E.; George, Graham N.; Pickering, Ingrid J.</t>
  </si>
  <si>
    <t>Insect excretes unusual six-coordinate pentavalent arsenic species</t>
  </si>
  <si>
    <t>10.1071/EN09029</t>
  </si>
  <si>
    <t>WOS:000269263200005</t>
  </si>
  <si>
    <t>Silva, Gabriela C.; Vasconcelos, Igor F.; de Carvalho, Regina P.; Dantas, Maria Sylvia S.; Ciminelli, Virginia S. T.</t>
  </si>
  <si>
    <t>Molecular modeling of iron and arsenic interactions with carboxy groups in natural biomass</t>
  </si>
  <si>
    <t>10.1071/EN09031</t>
  </si>
  <si>
    <t>WOS:000269263200012</t>
  </si>
  <si>
    <t>Madden, Andrew S.; Palumbo, Anthony V.; Ravel, Bruce; Vishnivetskaya, Tatiana A.; Phelps, Tommy J.; Schadt, Christopher W.; Brandt, Craig C.</t>
  </si>
  <si>
    <t>Donor-dependent Extent of Uranium Reduction for Bioremediation of Contaminated Sediment Microcosms</t>
  </si>
  <si>
    <t>10.2134/jeq2008.0071</t>
  </si>
  <si>
    <t>JAN-FEB 2009</t>
  </si>
  <si>
    <t>WOS:000262483500008</t>
  </si>
  <si>
    <t>Shober, Amy L.; Sims, J. Thomas</t>
  </si>
  <si>
    <t>Evaluating Phosphorus Release from Biosolids and Manure-Amended Soils under Anoxic Conditions</t>
  </si>
  <si>
    <t>10.2134/jeq2007.0660</t>
  </si>
  <si>
    <t>WOS:000262483500034</t>
  </si>
  <si>
    <t>Aritani, Hirofumi; Shibasaki, Hiromi; Orihara, Hitoshi; Nakahira, Atsushi</t>
  </si>
  <si>
    <t>Methane dehydroaromatization over Mo-modified H-MFI for gas to liquid catalysts</t>
  </si>
  <si>
    <t>JOURNAL OF ENVIRONMENTAL SCIENCES</t>
  </si>
  <si>
    <t>10.1016/S1001-0742(08)62333-5</t>
  </si>
  <si>
    <t>WOS:000266943600005</t>
  </si>
  <si>
    <t>Lombi, E.; Scheckel, K. G.; Pallon, J.; Carey, A. M.; Zhu, Y. G.; Meharg, A. A.</t>
  </si>
  <si>
    <t>Speciation and distribution of arsenic and localization of nutrients in rice grains</t>
  </si>
  <si>
    <t>NEW PHYTOLOGIST</t>
  </si>
  <si>
    <t>10.1111/j.1469-8137.2009.02912.x</t>
  </si>
  <si>
    <t>WOS:000269541600019</t>
  </si>
  <si>
    <t>Rueggeberg, Markus; Speck, Thomas; Burgert, Ingo</t>
  </si>
  <si>
    <t>Structure-function relationships of different vascular bundle types in the stem of the Mexican fanpalm (Washingtonia robusta)</t>
  </si>
  <si>
    <t>10.1111/j.1469-8137.2008.02759.x</t>
  </si>
  <si>
    <t>WOS:000264635400017</t>
  </si>
  <si>
    <t>Itabashi, Tomohiko; Li, Jining; Hashimoto, Yohey; Ueshima, Masato; Sakanakura, Hirofumi; Yasutaka, Tetsuo; Imoto, Yukari; Hosomi, Masaaki</t>
  </si>
  <si>
    <t>Speciation and Fractionation of Soil Arsenic from Natural and Anthropogenic Sources: Chemical Extraction, Scanning Electron Microscopy, and Micro-XRF/XAFS Investigation</t>
  </si>
  <si>
    <t>10.1021/acs.est.9b03864</t>
  </si>
  <si>
    <t>DEC 17 2019</t>
  </si>
  <si>
    <t>WOS:000503910500014</t>
  </si>
  <si>
    <t>Hao, Wen; Liu, Panpan; Miao, Bo; Jiang, Yong; Wang, Donglin; Yang, Xufei; Huang, Xia; Liang, Peng</t>
  </si>
  <si>
    <t>DL-cysteine and L-cystine formation and their enhancement effects during sulfur autotrophic denitrification</t>
  </si>
  <si>
    <t>UNSP 133823</t>
  </si>
  <si>
    <t>10.1016/j.scitotenv.2019.133823</t>
  </si>
  <si>
    <t>DEC 10 2019</t>
  </si>
  <si>
    <t>WOS:000496802200051</t>
  </si>
  <si>
    <t>Phosphorus speciation in sediments from the Baltic Sea, evaluated by a multi-method approach</t>
  </si>
  <si>
    <t>Wu, Chuan; Li, Chuxuan; Jiang, Jun; Hartley, William; Kong, Xiangfeng; Wu, Yujun; Xue, Shengguo</t>
  </si>
  <si>
    <t>Revealing the alkaline characteristic evolution of bauxite residue under biomass fermentation</t>
  </si>
  <si>
    <t>10.1007/s11368-019-02482-5</t>
  </si>
  <si>
    <t>WOS:000501180300002</t>
  </si>
  <si>
    <t>ThomasArrigo, Laurel K.; Kaegi, Ralf; Kretzschmar, Ruben</t>
  </si>
  <si>
    <t>Ferrihydrite Growth and Transformation in the Presence of Ferrous Iron and Model Organic Ligands</t>
  </si>
  <si>
    <t>10.1021/acs.est.9b03952</t>
  </si>
  <si>
    <t>DEC 3 2019</t>
  </si>
  <si>
    <t>WOS:000500838900010</t>
  </si>
  <si>
    <t>Bylaska, Eric J.; Catalano, Jeffrey G.; Mergelsberg, Sebastian T.; Saslow, Sarah A.; Qafoku, Odeta; Prange, Micah P.; Ilton, Eugene S.</t>
  </si>
  <si>
    <t>Association of Defects and Zinc in Hematite</t>
  </si>
  <si>
    <t>10.1021/acs.est.9b04323</t>
  </si>
  <si>
    <t>WOS:000500838900015</t>
  </si>
  <si>
    <t>Prokes, Radek; Trojek, Tomas</t>
  </si>
  <si>
    <t>CALIBRATION OF A TABLETOP CONFOCAL MICROBEAM X-RAY FLUORESCENCE SPECTROMETER FOR A QUANTITATIVE DEPTH PROFILES EVALUATION</t>
  </si>
  <si>
    <t>RADIATION PROTECTION DOSIMETRY</t>
  </si>
  <si>
    <t>10.1093/raddos/ncz216</t>
  </si>
  <si>
    <t>WOS:000530582200025</t>
  </si>
  <si>
    <t>Kallithrakas-Kontos, N.; Foteinis, S.</t>
  </si>
  <si>
    <t>Simple and low cost dithizone-functionalized polymer membranes as a tool for mercury preconcentration and monitoring in aqueous bodies. Preliminary results using X-ray absorption near-edge structure (XANES)</t>
  </si>
  <si>
    <t>GLOBAL NEST JOURNAL</t>
  </si>
  <si>
    <t>10.30955/gnj.002864</t>
  </si>
  <si>
    <t>WOS:000506145600008</t>
  </si>
  <si>
    <t>Jiang, Zhuoli; Sun, Wenming; Shang, Huishan; Chen, Wenxing; Sun, Tingting; Li, Haijing; Dong, Juncai; Zhou, Jing; Li, Zhi; Wang, Yu; Cao, Rui; Sarangi, Ritimukta; Yang, Zhengkun; Wang, Dingsheng; Zhang, Jiatao; Li, Yadong</t>
  </si>
  <si>
    <t>Atomic interface effect of a single atom copper catalyst for enhanced oxygen reduction reactions</t>
  </si>
  <si>
    <t>10.1039/c9ee02974e</t>
  </si>
  <si>
    <t>DEC 1 2019</t>
  </si>
  <si>
    <t>WOS:000501225900004</t>
  </si>
  <si>
    <t>Jurkovic, L'ubomir; Majzlan, Juraj; Hiller, Edgar; Klimko, Tomas; Volekova-Lalinska, Bronislava; Meres, Stefan; Goettlicher, Joerg; Steininger, Ralph</t>
  </si>
  <si>
    <t>Natural attenuation of antimony and arsenic in soils at the abandoned Sb-deposit Poproc, Slovakia</t>
  </si>
  <si>
    <t>ENVIRONMENTAL EARTH SCIENCES</t>
  </si>
  <si>
    <t>10.1007/s12665-019-8701-6</t>
  </si>
  <si>
    <t>WOS:000500783100001</t>
  </si>
  <si>
    <t>Kato, Tomoaki; Yu, Qianqian; Tanaka, Kazuya; Kozai, Naofumi; Saito, Takumi; Ohnuki, Toshihiko</t>
  </si>
  <si>
    <t>Reduction behaviors of permanganate by microbial cells and concomitant accumulation of divalent cations of Mg2+, Zn2+, and Co2+</t>
  </si>
  <si>
    <t>10.1016/j.jes.2019.05.007</t>
  </si>
  <si>
    <t>WOS:000499949600007</t>
  </si>
  <si>
    <t>Pyrenoidal sequestration of cadmium impairs carbon dioxide fixation in a microalga</t>
  </si>
  <si>
    <t>Lee, Sang-Ho; Takahashi, Yoshio</t>
  </si>
  <si>
    <t>Carbothermal preparation of magnetic-responsible ferrihydrite based on Fe-rich precipitates for immobilization of arsenate and antimonate: Batch and spectroscopic studies</t>
  </si>
  <si>
    <t>10.1016/j.chemosphere.2019.124489</t>
  </si>
  <si>
    <t>WOS:000496896700116</t>
  </si>
  <si>
    <t>Clar, Justin G.; Platten, William E., III; Baumann, Eric; Remsen, Andrew; Harmon, Steve; Rodgers, Kim; Thomas, Treye; Matheson, Joanna; Luxton, Todd P.</t>
  </si>
  <si>
    <t>Transformation and release of nanoparticle additives &amp; byproducts from commercially available surface coatings on pressure treated lumber via dermal contact</t>
  </si>
  <si>
    <t>UNSP 133669</t>
  </si>
  <si>
    <t>10.1016/j.scitotenv.2019.133669</t>
  </si>
  <si>
    <t>WOS:000496780900008</t>
  </si>
  <si>
    <t>Rimaz, Sajjad; Chen Luwei; Kawi, Sibudjing; Borgna, Armando</t>
  </si>
  <si>
    <t>Promoting effect of Ge on Pt-based catalysts for dehydrogenation of propane to propylene</t>
  </si>
  <si>
    <t>10.1016/j.apcata.2019.117266</t>
  </si>
  <si>
    <t>NOV 25 2019</t>
  </si>
  <si>
    <t>WOS:000496835900007</t>
  </si>
  <si>
    <t>Wang, Xiang; Toner, Brandy M.; Yoo, Kyungsoo</t>
  </si>
  <si>
    <t>Mineral vs. organic matter supply as a limiting factor for the formation of mineral-associated organic matter in forest and agricultural soils</t>
  </si>
  <si>
    <t>10.1016/j.scitotenv.2019.07.219</t>
  </si>
  <si>
    <t>NOV 20 2019</t>
  </si>
  <si>
    <t>WOS:000484994700034</t>
  </si>
  <si>
    <t>Wick, Silvan; Pena, Jasquelin; Voegelin, Andreas</t>
  </si>
  <si>
    <t>Thallium Sorption onto Manganese Oxides</t>
  </si>
  <si>
    <t>10.1021/acs.est.9b04454</t>
  </si>
  <si>
    <t>NOV 19 2019</t>
  </si>
  <si>
    <t>WOS:000498279400021</t>
  </si>
  <si>
    <t>Root-induced soil deformation influences Fe, S and P: rhizosphere chemistry investigated using synchrotron XRF and XANES</t>
  </si>
  <si>
    <t>NOV 5 2019</t>
  </si>
  <si>
    <t>Li, Yunyun; Wang, Yongjie; Zhang, Qijia; Hu, Wenjun; Zhao, Jiating; Chen, Yanhui; Zhong, Huan; Wang, Guo; Zhang, Zhiyong; Gao, Yuxi</t>
  </si>
  <si>
    <t>Elemental sulfur amendment enhance methylmercury accumulation in rice (Oryza sativa L.) grown in Hg mining polluted soil</t>
  </si>
  <si>
    <t>UNSP 120701</t>
  </si>
  <si>
    <t>10.1016/j.jhazmat.2019.05.094</t>
  </si>
  <si>
    <t>WOS:000488419700039</t>
  </si>
  <si>
    <t>Rong, Jingjing; Lin, Yubo; Sui, Zhuoxiao; Wang, Sijia; Wei, Xunfan; Xiao, Jinhua; Huang, Dawei</t>
  </si>
  <si>
    <t>Amorphous calcium phosphate in the pupal cuticle of Bactrocera dorsalis Hendel (Diptera: Tephritidae): A new discovery for reconsidering the mineralization of the insect cuticle</t>
  </si>
  <si>
    <t>JOURNAL OF INSECT PHYSIOLOGY</t>
  </si>
  <si>
    <t>10.1016/j.jinsphys.2019.103964</t>
  </si>
  <si>
    <t>NOV-DEC 2019</t>
  </si>
  <si>
    <t>WOS:000499768100006</t>
  </si>
  <si>
    <t>NOV 1 2019</t>
  </si>
  <si>
    <t>Cao, Shiyu; Zhang, Xin; Huang, Xiaopeng; Wan, Shuhao; An, Xuezheng; Jia, Falong; Zhang, Lizhi</t>
  </si>
  <si>
    <t>Insights into the facet-dependent adsorption of phenylarsonic acid on hematite nanocrystals</t>
  </si>
  <si>
    <t>ENVIRONMENTAL SCIENCE-NANO</t>
  </si>
  <si>
    <t>10.1039/c9en00879a</t>
  </si>
  <si>
    <t>WOS:000496482700004</t>
  </si>
  <si>
    <t>Zhou, Ying; Liao, Changzhong; Fan, Yiang; Ma, Shengshou; Su, Minhua; Zhou, Zhengyuan; Chan, Ting-Shan; Lu, Ying-Rui; Shih, Kaimin</t>
  </si>
  <si>
    <t>Highly crystalline lithium chloride-intercalated graphitic carbon nitride hollow nanotubes for effective lead removal</t>
  </si>
  <si>
    <t>10.1039/c9en00817a</t>
  </si>
  <si>
    <t>WOS:000496482700008</t>
  </si>
  <si>
    <t>Li, Dien; Kaplan, Daniel, I; Price, Kimberly A.; Seaman, John C.; Roberts, Kimberly; Xu, Chen; Lin, Peng; Xing, Wei; Schweh, Kathleen; Santschi, Peter H.</t>
  </si>
  <si>
    <t>Iodine immobilization by silver-impregnated granular activated carbon in cementitious systems</t>
  </si>
  <si>
    <t>10.1016/j.jenvrad.2019.106017</t>
  </si>
  <si>
    <t>WOS:000489192300024</t>
  </si>
  <si>
    <t>Song, Jianing; Han, Bin; Song, Han; Yang, Jinrong; Zhang, Lijuan; Ning, Ping; Lin, Zhang</t>
  </si>
  <si>
    <t>Nonreductive biomineralization of uranium by Bacillus subtilis ATCC-6633 under aerobic conditions</t>
  </si>
  <si>
    <t>10.1016/j.jenvrad.2019.106027</t>
  </si>
  <si>
    <t>WOS:000489192300037</t>
  </si>
  <si>
    <t>Kraal, Peter; van Genuchten, Case M.; Behrends, Thilo; Rose, Andrew L.</t>
  </si>
  <si>
    <t>Sorption of phosphate and silicate alters dissolution kinetics of poorly crystalline iron (oxyhydr)oxide</t>
  </si>
  <si>
    <t>10.1016/j.chemosphere.2019.06.071</t>
  </si>
  <si>
    <t>WOS:000488136200071</t>
  </si>
  <si>
    <t>Karimian, Niloofar; Burton, Edward D.; Johnston, Scott G.</t>
  </si>
  <si>
    <t>Antimony speciation and mobility during Fe(II)-induced transformation of humic acid-antimony(V)-iron(III) coprecipitates</t>
  </si>
  <si>
    <t>UNSP 113112</t>
  </si>
  <si>
    <t>10.1016/j.envpol.2019.113112</t>
  </si>
  <si>
    <t>WOS:000488887600055</t>
  </si>
  <si>
    <t>Sonoda, Kent; Hashimoto, Yohey; Wang, Shan-Li; Ban, Takuya</t>
  </si>
  <si>
    <t>Copper and zinc in vineyard and orchard soils at millimeter vertical resolution</t>
  </si>
  <si>
    <t>10.1016/j.scitotenv.2019.06.486</t>
  </si>
  <si>
    <t>WOS:000482379400092</t>
  </si>
  <si>
    <t>Li, Yunyun; Hu, Wenjun; Zhao, Jiating; Chen, Qimin; Wang, Wei; Li, Bai; Li, Yu-Feng</t>
  </si>
  <si>
    <t>Selenium decreases methylmercury and increases nutritional elements in rice growing in mercury-contaminated farmland</t>
  </si>
  <si>
    <t>ECOTOXICOLOGY AND ENVIRONMENTAL SAFETY</t>
  </si>
  <si>
    <t>UNSP 109447</t>
  </si>
  <si>
    <t>10.1016/j.ecoenv.2019.109447</t>
  </si>
  <si>
    <t>OCT 30 2019</t>
  </si>
  <si>
    <t>WOS:000480673000098</t>
  </si>
  <si>
    <t>Berdyugin, Semen; Volchek, Victoria; Asanova, Tatyana; Kolesov, Boris; Gerasimov, Evgeny; Filatov, Evgeny; Vasilchenko, Danila; Korenev, Sergey</t>
  </si>
  <si>
    <t>Benzaldoxime to benzamide rearrangement catalysed by rhodium(III) hydroxocomplexes: The influence of polynuclear species</t>
  </si>
  <si>
    <t>10.1016/j.apcata.2019.117242</t>
  </si>
  <si>
    <t>OCT 25 2019</t>
  </si>
  <si>
    <t>WOS:000494893600004</t>
  </si>
  <si>
    <t>Rogers, Christopher S.; Astrop, Timothy I.; Webb, Samuel M.; Ito, Shosuke; Wakamatsu, Kazumasa; McNamara, Maria E.</t>
  </si>
  <si>
    <t>Synchrotron X-ray absorption spectroscopy of melanosomes in vertebrates and cephalopods: implications for the affinity of Tullimonstrum</t>
  </si>
  <si>
    <t>PROCEEDINGS OF THE ROYAL SOCIETY B-BIOLOGICAL SCIENCES</t>
  </si>
  <si>
    <t>10.1098/rspb.2019.1649</t>
  </si>
  <si>
    <t>OCT 23 2019</t>
  </si>
  <si>
    <t>WOS:000504857200008</t>
  </si>
  <si>
    <t>Han, Xiaomin; Wang, Fei; Zhou, Beihai; Chen, Huilun; Yuan, Rongfang; Liu, Shuhu; Zhou, Xiaoqin; Gao, Ling; Lu, Yan; Zhang, Ru</t>
  </si>
  <si>
    <t>Phosphorus complexation of sewage sludge during thermal hydrolysis with different reaction temperature and reaction time by P K-edge XANES and P-31 NMR</t>
  </si>
  <si>
    <t>10.1016/j.scitotenv.2019.06.017</t>
  </si>
  <si>
    <t>OCT 20 2019</t>
  </si>
  <si>
    <t>WOS:000481589100001</t>
  </si>
  <si>
    <t>Mahl, Cynthia R. A.; Taketa, Thiago B.; Rocha-Neto, J. B. M.; Almeida, Wanda P.; Beppu, Marisa M.</t>
  </si>
  <si>
    <t>Copper Ion Uptake by Chitosan in the Presence of Amyloid-beta and Histidine</t>
  </si>
  <si>
    <t>APPLIED BIOCHEMISTRY AND BIOTECHNOLOGY</t>
  </si>
  <si>
    <t>10.1007/s12010-019-03120-z</t>
  </si>
  <si>
    <t>WOS:000491523400001</t>
  </si>
  <si>
    <t>Wielinski, Jonas; Gogos, Alexander; Voegelin, Andreas; Mueller, Christoph; Morgenroth, Eberhard; Kaegi, Ralf</t>
  </si>
  <si>
    <t>Transformation of Nanoscale and Ionic Cu and Zn during the Incineration of Digested Sewage Sludge (Biosolids)</t>
  </si>
  <si>
    <t>10.1021/acs.est.9b01983</t>
  </si>
  <si>
    <t>OCT 15 2019</t>
  </si>
  <si>
    <t>WOS:000491219800010</t>
  </si>
  <si>
    <t>Kalaitzidou, Kyriaki; Nikoletopoulos, Andreas-Arsenios; Tsiftsakis, Nickolaos; Pinakidou, Fani; Mitrakas, Manassis</t>
  </si>
  <si>
    <t>Adsorption of Se(IV) and Se(VI) species by iron oxy-hydroxides: Effect of positive surface charge density</t>
  </si>
  <si>
    <t>10.1016/j.scitotenv.2019.06.174</t>
  </si>
  <si>
    <t>WOS:000480316300116</t>
  </si>
  <si>
    <t>OCT 1 2019</t>
  </si>
  <si>
    <t>Kastury, Farzana; Smith, Euan; Lombi, Enzo; Donnelley, Martin W.; Cmielewski, Patricia L.; Parsons, David W.; Noerpel, Matt; Scheckel, Kirk G.; Kingston, Andrew M.; Myers, Glenn R.; Paterson, David; de Jonge, Martin D.; Juhasz, Albert L.</t>
  </si>
  <si>
    <t>Dynamics of Lead Bioavailability and Speciation in Indoor Dust and X-ray Spectroscopic Investigation of the Link between Ingestion and Inhalation Pathways</t>
  </si>
  <si>
    <t>10.1021/acs.est.9b03249</t>
  </si>
  <si>
    <t>WOS:000488993500047</t>
  </si>
  <si>
    <t>Lusa, Merja; Help, Hanna; Honkanen, Ari-Pekka; Knuutinen, Jenna; Parkkonen, Joni; Kalasova, Dominika; Bomberg, Malin</t>
  </si>
  <si>
    <t>The reduction of selenium(IV) by boreal Pseudomonas sp. strain T5-6-I -Effects on selenium(IV) uptake in Brassica oleracea</t>
  </si>
  <si>
    <t>10.1016/j.envres.2019.108642</t>
  </si>
  <si>
    <t>WOS:000484645500015</t>
  </si>
  <si>
    <t>Ding, Jie; Yan, Zijun; Feng, Lanqi; Zhai, Fuwan; Chen, Xiao; Xu, Yuwei; Tang, Siqun; Huang, Chao; Li, Laicai; Pan, Ning; He, Yi; Jin, Yongdong; Xia, Chuanqin</t>
  </si>
  <si>
    <t>Benzotriazole decorated graphene oxide for efficient removal of U(VI)</t>
  </si>
  <si>
    <t>10.1016/j.envpol.2019.06.109</t>
  </si>
  <si>
    <t>WOS:000483406700023</t>
  </si>
  <si>
    <t>Mukai, Kota; Fujimori, Takashi; Shiota, Kenji; Takaoka, Masaki</t>
  </si>
  <si>
    <t>Quantitative speciation of insoluble chlorine in E-waste open burning soil: Implications of the presence of unidentified aromatic-Cl and insoluble chlorides</t>
  </si>
  <si>
    <t>10.1016/j.chemosphere.2019.05.283</t>
  </si>
  <si>
    <t>WOS:000477691500056</t>
  </si>
  <si>
    <t>Zhang, Shujuan; Shi, Qiantao; Christodoulatos, Christos; Meng, Xiaoguang</t>
  </si>
  <si>
    <t>Lead and cadmium adsorption by electrospun PVA/PAA nanofibers: Batch, spectroscopic, and modeling study</t>
  </si>
  <si>
    <t>10.1016/j.chemosphere.2019.05.190</t>
  </si>
  <si>
    <t>WOS:000477691500047</t>
  </si>
  <si>
    <t>SEP 17 2019</t>
  </si>
  <si>
    <t>Neves, Vinicius M.; Heidrich, Graciela M.; Rodrigues, Eduardo S.; Enders, Michele S. P.; Muller, Edson I.; Nicoloso, Fernando T.; Pereira de Carvalho, Hudson W.; Dressler, Valderi L.</t>
  </si>
  <si>
    <t>La2O3 Nanoparticles: Study of Uptake and Distribution in Pfaffia glomerata (Spreng.) Pedersen by LA-ICP-MS and mu-XRF</t>
  </si>
  <si>
    <t>10.1021/acs.est.9b02868</t>
  </si>
  <si>
    <t>WOS:000487163000032</t>
  </si>
  <si>
    <t>Cui, Wenwen; Zhang, Xin; Pearce, Carolyn I.; Chen, Ying; Zhang, Shuai; Liu, Wen; Engelhard, Mark H.; Kovarik, Libor; Zong, Meirong; Zhang, Hailin; Walter, Eric D.; Zhu, Zihua; Heald, Steve M.; Prange, Micah P.; De Yoreo, James J.; Zheng, Shili; Zhang, Yi; Clark, Sue B.; Li, Ping; Wang, Zheming; Rosso, Kevin M.</t>
  </si>
  <si>
    <t>Cr(III) Adsorption by Cluster Formation on Boehmite Nanoplates in Highly Alkaline Solution</t>
  </si>
  <si>
    <t>10.1021/acs.est.9b02693</t>
  </si>
  <si>
    <t>WOS:000487163000054</t>
  </si>
  <si>
    <t>Karimian, Niloofar; Burton, Edward D.; Johnston, Scott G.; Hockmann, Kerstin; Choppala, Girish</t>
  </si>
  <si>
    <t>Humic acid impacts antimony partitioning and speciation during iron (II)-induced ferrihydrite transformation</t>
  </si>
  <si>
    <t>10.1016/j.scitotenv.2019.05.305</t>
  </si>
  <si>
    <t>SEP 15 2019</t>
  </si>
  <si>
    <t>WOS:000471657600043</t>
  </si>
  <si>
    <t>Taketoshi, Ayako; Ishida, Tamao; Murayama, Tom; Honma, Tetsuo; Haruta, Masatake</t>
  </si>
  <si>
    <t>Oxidative esterification of aliphatic aldehydes and alcohols with ethanol over gold nanoparticle catalysts in batch and continuous flow reactors</t>
  </si>
  <si>
    <t>10.1016/j.apcata.2019.117169</t>
  </si>
  <si>
    <t>SEP 5 2019</t>
  </si>
  <si>
    <t>WOS:000485852700014</t>
  </si>
  <si>
    <t>Yu, Yaqin; Zhou, Zhen; Ding, Zhaoxia; Zuo, Meimei; Cheng, Jiemin; Jing, Chuanyong</t>
  </si>
  <si>
    <t>Simultaneous arsenic and fluoride removal using {201}TiO2-ZrO2: Fabrication, characterization, and mechanism</t>
  </si>
  <si>
    <t>10.1016/j.jhazmat.2019.05.060</t>
  </si>
  <si>
    <t>WOS:000474676800030</t>
  </si>
  <si>
    <t>Andersson, Karl O.; Tighe, Matthew K.; Guppy, Christopher N.; Milham, Paul J.; McLaren, Timothy I.; Schefe, Cassandra R.; Lombi, Enzo; Lisle, Leanne M.; Klysubun, Wantana</t>
  </si>
  <si>
    <t>Transformation of Calcium Phosphates in Alkaline Vertisols by Acidified Incubation</t>
  </si>
  <si>
    <t>10.1021/acs.est.9b01565</t>
  </si>
  <si>
    <t>SEP 3 2019</t>
  </si>
  <si>
    <t>WOS:000484644500016</t>
  </si>
  <si>
    <t>SEP 1 2019</t>
  </si>
  <si>
    <t>Santos-Rasera, Joyce Ribeiro; Sant'Anna Neto, Analder; Rosim Monteiro, Regina Teresa; van Gestel, Cornelis A. M.; Pereira de Carvalho, Hudson Wallace</t>
  </si>
  <si>
    <t>Toxicity, bioaccumulation and biotransformation of Cu oxide nanoparticles in Daphnia magna</t>
  </si>
  <si>
    <t>10.1039/c9en00280d</t>
  </si>
  <si>
    <t>WOS:000486118600014</t>
  </si>
  <si>
    <t>Wu, Tong-Liang; Cui, Xiao-Dan; Cui, Pei-Xin; Ata-Ul-Karim, Syed Tahir; Sun, Qian; Liu, Cun; Fan, Ting-Ting; Gong, Hua; Zhou, Dong-Mei; Wang, Yu-Jun</t>
  </si>
  <si>
    <t>Speciation and location of arsenic and antimony in rice samples around antimony mining area</t>
  </si>
  <si>
    <t>10.1016/j.envpol.2019.06.083</t>
  </si>
  <si>
    <t>WOS:000483405400054</t>
  </si>
  <si>
    <t>Wu, J.; Wang, L.; Ma, F.; Zhao, L.; Huang, X.</t>
  </si>
  <si>
    <t>The speciation and distribution characteristics of Cu in Phragmites australis (Cav.) Trin ex. Steudel</t>
  </si>
  <si>
    <t>PLANT BIOLOGY</t>
  </si>
  <si>
    <t>10.1111/plb.12989</t>
  </si>
  <si>
    <t>WOS:000478947900010</t>
  </si>
  <si>
    <t>Di Iorio, Erika; Colombo, Claudio; Angelico, Ruggero; Terzano, Roberto; Porfido, Carlo; Valentinuzzi, Fabio; Pii, Youry; Mimmo, Tanja; Cesco, Stefano</t>
  </si>
  <si>
    <t>Iron oxide-humic acid coprecipitates as iron source for cucumber plants</t>
  </si>
  <si>
    <t>10.1002/jpln.201800207</t>
  </si>
  <si>
    <t>WOS:000483587900001</t>
  </si>
  <si>
    <t>Luo, Jinjing; Niu, Qiang; Jin, Mingchang; Cao, Yinan; Ye, Lurong; Du, Rupeng</t>
  </si>
  <si>
    <t>Study on the effects of oxygen-containing functional groups on Hg-0 adsorption in simulated flue gas by XAFS and XPS analysis</t>
  </si>
  <si>
    <t>10.1016/j.jhazmat.2019.05.012</t>
  </si>
  <si>
    <t>AUG 15 2019</t>
  </si>
  <si>
    <t>WOS:000471356800003</t>
  </si>
  <si>
    <t>Yu, Jie; Xiang, Chao; Zhang, Gong; Wang, Hongjie; Ji, Qinghua; Qu, Jiuhui</t>
  </si>
  <si>
    <t>Activation of Lattice Oxygen in LaFe (Oxy)hydroxides for Efficient Phosphorus Removal</t>
  </si>
  <si>
    <t>10.1021/acs.est.9b01939</t>
  </si>
  <si>
    <t>AUG 6 2019</t>
  </si>
  <si>
    <t>WOS:000480370600062</t>
  </si>
  <si>
    <t>Fu, Zhihai; He, Aidan; Min, Xiaowen; Ding, Mu; Chen, Tao; Zhai, Fuwan; An, Shuwen; Xiao, Fengfeng; Kang, Jinyang; Ding, Jie; Huang, Chao; Feng, Xiaojie; Jin, Yongdong; Xia, Chuanqin</t>
  </si>
  <si>
    <t>The fate of rhenium in polyaminocarboxy solution: Hourglass crystal and its speciation study</t>
  </si>
  <si>
    <t>10.1016/j.jhazmat.2019.04.059</t>
  </si>
  <si>
    <t>AUG 5 2019</t>
  </si>
  <si>
    <t>WOS:000472243100010</t>
  </si>
  <si>
    <t>Mei, Juan; He, Huan; Hong, Fen Fen; Leng, Yun-Wei; Zhao, Yi-Dong; Zheng, Lei; Ma, Chen-Yan; Tao, Xiu-Xiang</t>
  </si>
  <si>
    <t>Microbial community structures and sulfur speciation characteristics in soil sample around the Xiang-tan Liejiaqiao coal gangue dump, Hunan Province in South of China</t>
  </si>
  <si>
    <t>ENERGY SOURCES PART A-RECOVERY UTILIZATION AND ENVIRONMENTAL EFFECTS</t>
  </si>
  <si>
    <t>10.1080/15567036.2019.1648592</t>
  </si>
  <si>
    <t>WOS:000479974700001</t>
  </si>
  <si>
    <t>Das, Soumya; Lindsay, Matthew B. J.; Hendry, M. Jim</t>
  </si>
  <si>
    <t>Selenate removal by zero-valent iron under anoxic conditions: effects of nitrate and sulfate</t>
  </si>
  <si>
    <t>10.1007/s12665-019-8538-z</t>
  </si>
  <si>
    <t>WOS:000481766400002</t>
  </si>
  <si>
    <t>Khorshid, Mohammad Said Hamma; Kruse, Jens; Semella, Sebastian; Vohland, Michael; Wagner, Jean-Frank; Thiele-Bruhn, Soeren</t>
  </si>
  <si>
    <t>Phosphorus fractions and speciation in rural and urban calcareous soils in the semiarid region of Sulaimani city, Kurdistan, Iraq</t>
  </si>
  <si>
    <t>10.1007/s12665-019-8543-2</t>
  </si>
  <si>
    <t>WOS:000481772300001</t>
  </si>
  <si>
    <t>Werellapatha, Kalpani; Kuhn, Keshia M.; Bunker, Bruce A.; Maurice, Patricia A.</t>
  </si>
  <si>
    <t>Nanoparticle Size Effects on Cadmium Uptake on Hematite: Revisiting the Sorption Edge Approach</t>
  </si>
  <si>
    <t>10.1089/ees.2019.0105</t>
  </si>
  <si>
    <t>AUG 1 2019</t>
  </si>
  <si>
    <t>WOS:000481915500004</t>
  </si>
  <si>
    <t>Li, Hongchao; Shan, Chao; Pan, Bingcai</t>
  </si>
  <si>
    <t>Development of Fe-doped g-C3N4/graphite mediated peroxymonosulfate activation for degradation of aromatic pollutants via nonradical pathway</t>
  </si>
  <si>
    <t>10.1016/j.scitotenv.2019.04.171</t>
  </si>
  <si>
    <t>JUL 20 2019</t>
  </si>
  <si>
    <t>WOS:000467391900006</t>
  </si>
  <si>
    <t>Meng, Xiaoyu; Zhao, Hongbo; Sun, Menglin; Zhang, Yisheng; Zhang, Yanjun; Lv, Xin; Kim, Hyunjung; Vainshtein, Mikhail; Wang, Shuai; Qiu, Guanzhou</t>
  </si>
  <si>
    <t>The role of cupric ions in the oxidative dissolution process of marmatite: A dependence on Cu2+ concentration</t>
  </si>
  <si>
    <t>10.1016/j.scitotenv.2019.04.227</t>
  </si>
  <si>
    <t>WOS:000467391900020</t>
  </si>
  <si>
    <t>Reeves, Benjamin; Beccia, Maria Rosa; Solari, Pier Lorenzo; Smiles, Danil E.; Shuh, David K.; Berthomieu, Catherine; Marcellin, Didier; Bremond, Nicolas; Mangialajo, Luisa; Pagnotta, Sophie; Monfort, Marguerite; Moulin, Christophe; Den Auwer, Christophe</t>
  </si>
  <si>
    <t>Uranium Uptake in Paracentrotus lividus Sea Urchin, Accumulation and Speciation</t>
  </si>
  <si>
    <t>10.1021/acs.est.8b06380</t>
  </si>
  <si>
    <t>JUL 16 2019</t>
  </si>
  <si>
    <t>WOS:000476685500007</t>
  </si>
  <si>
    <t>Chen, Ai; Arai, Yuji</t>
  </si>
  <si>
    <t>Functional Group Specific Phytic Acid Adsorption at the Ferrihydrite-Water Interface</t>
  </si>
  <si>
    <t>10.1021/acs.est.9b01511</t>
  </si>
  <si>
    <t>WOS:000476685500030</t>
  </si>
  <si>
    <t>Plant</t>
  </si>
  <si>
    <t>N/A</t>
  </si>
  <si>
    <t>Mineral</t>
  </si>
  <si>
    <t>Soil</t>
  </si>
  <si>
    <t>Bacteria</t>
  </si>
  <si>
    <t>Technology</t>
  </si>
  <si>
    <t>Water</t>
  </si>
  <si>
    <t>Atmospheric</t>
  </si>
  <si>
    <t>Sediments</t>
  </si>
  <si>
    <t>Invertebrates</t>
  </si>
  <si>
    <t>IRRELEVANT (Xes error)</t>
  </si>
  <si>
    <t>Algae</t>
  </si>
  <si>
    <t>Archaeology</t>
  </si>
  <si>
    <t>Invertebrates/Vertebrates</t>
  </si>
  <si>
    <t>Vertebrates</t>
  </si>
  <si>
    <t>Biochemistry</t>
  </si>
  <si>
    <t>TOTAL</t>
  </si>
  <si>
    <t>Cr</t>
  </si>
  <si>
    <t>S</t>
  </si>
  <si>
    <t>Elements</t>
  </si>
  <si>
    <t>Organism</t>
  </si>
  <si>
    <t>Se</t>
  </si>
  <si>
    <t>As, Fe</t>
  </si>
  <si>
    <t>U</t>
  </si>
  <si>
    <t>Tc</t>
  </si>
  <si>
    <t>Cu</t>
  </si>
  <si>
    <t>Hg, S</t>
  </si>
  <si>
    <t>Fe</t>
  </si>
  <si>
    <t>Ni</t>
  </si>
  <si>
    <t>As</t>
  </si>
  <si>
    <t>Zn, S</t>
  </si>
  <si>
    <t>La</t>
  </si>
  <si>
    <t>Hg</t>
  </si>
  <si>
    <t>Cd</t>
  </si>
  <si>
    <t>P</t>
  </si>
  <si>
    <t>Cd, P</t>
  </si>
  <si>
    <t>Pb</t>
  </si>
  <si>
    <t>Sr</t>
  </si>
  <si>
    <t>Fe, As</t>
  </si>
  <si>
    <t>I</t>
  </si>
  <si>
    <t>Zn</t>
  </si>
  <si>
    <t>Sb, As</t>
  </si>
  <si>
    <t>Mg, Zn, Co</t>
  </si>
  <si>
    <t>C, N</t>
  </si>
  <si>
    <t>W</t>
  </si>
  <si>
    <t>Ca, P</t>
  </si>
  <si>
    <t>Sb</t>
  </si>
  <si>
    <t>Cu, Zn</t>
  </si>
  <si>
    <t>Se, Fe, Zn, Cu and Hg</t>
  </si>
  <si>
    <t>As, Sb</t>
  </si>
  <si>
    <t>Ce</t>
  </si>
  <si>
    <t>Tl</t>
  </si>
  <si>
    <t>C</t>
  </si>
  <si>
    <t>Th</t>
  </si>
  <si>
    <t>Hg, Se</t>
  </si>
  <si>
    <t>Cd, Zn</t>
  </si>
  <si>
    <t>N</t>
  </si>
  <si>
    <t>Mg</t>
  </si>
  <si>
    <t>Si</t>
  </si>
  <si>
    <t>K</t>
  </si>
  <si>
    <t>Ca</t>
  </si>
  <si>
    <t>C, Fe</t>
  </si>
  <si>
    <t>Co</t>
  </si>
  <si>
    <t>Ti</t>
  </si>
  <si>
    <t>V</t>
  </si>
  <si>
    <t>Mn</t>
  </si>
  <si>
    <t>Castro-Rodriguez, R; Abreu, I; Reguera, M; Novoa-Aponte, L; Mijovilovich, A; Escudero, V; Jimenez-Pastor, FJ; Abadia, J; Wen, JQ; Mysore, KS; Alvarez-Fernandez, A; Kupper, H; Imperial, J; Gonzalez-Guerrero, M</t>
  </si>
  <si>
    <t>Campos-Pereira, H; Kleja, DB; Sjostedt, C; Ahrens, L; Klysubun, W; Gustafsson, JP</t>
  </si>
  <si>
    <t>del Real, AEP; Perez-Sanz, A; Garcia-Gonzalo, P; Castillo-Michel, H; Gismera, MJ; Lobo, MC</t>
  </si>
  <si>
    <t>Giannetta, B; Balint, R; Said-Pullicino, D; Plaza, C; Martin, M; Zaccone, C</t>
  </si>
  <si>
    <t>Nghiem, AA; Shen, YT; Stahl, M; Sun, J; Haque, E; DeYoung, B; Nguyen, KN; Mai, TT; Trang, PTK; Pham, HV; Mailloux, B; Harvey, CF; van Geen, A; Bostick, BC</t>
  </si>
  <si>
    <t>Wang, L; Chen, L; Guo, BL; Tsang, DCW; Huang, LB; Ok, YS; Mechtcherine, V</t>
  </si>
  <si>
    <t>Wang, AO; Ptacek, CJ; Paktunc, D; Mack, EE; Blowes, DW</t>
  </si>
  <si>
    <t>Shaltout, AA; Mahamoud, MH; Abd-Elkader, OH; Yassin, MA</t>
  </si>
  <si>
    <t>Hobson, C; Kulkarni, HV; Johannesson, KH; Bednar, A; Tappero, R; Mohajerin, TJ; Sheppard, PR; Witten, ML; Hettiarachchi, GM; Datta, S</t>
  </si>
  <si>
    <t>Takagaki, A; Nakamura, S; Watanabe, M; Kim, Y; Song, JT; Jimura, K; Yamada, K; Yoshida, M; Hayashi, S; Ishihara, T</t>
  </si>
  <si>
    <t>Li, JX; Wang, YT; Xue, XB; Xie, XJ; Siebecker, MG; Sparks, DL; Wang, YX</t>
  </si>
  <si>
    <t>Abdala, DB; Gatiboni, LC; Schmitt, DE; Mumbach, GL; Dall'Orsoletta, DJ; Bonfada, EB; Veiga, M</t>
  </si>
  <si>
    <t>Park, J; Chung, H; Kim, SH; An, J; Nam, K</t>
  </si>
  <si>
    <t>Landrot, G; Khaokaew, S</t>
  </si>
  <si>
    <t>Mei, HY; Liu, Y; Tan, XL; Feng, JH; Ai, YJ; Fang, M</t>
  </si>
  <si>
    <t>Bauer, TV; Pinskii, DL; Minkina, TM; Shuvaeva, VA; Soldatov, AV; Mandzhieva, SS; Tsitsuashvili, VS; Nevidomskaya, DG; Semenkov, IN</t>
  </si>
  <si>
    <t>do Nascimento, CWA; Hesterberg, D; Tappero, R</t>
  </si>
  <si>
    <t>Ge, J; Wang, HX; Lin, JY; Tian, SK; Zhao, JQ; Lin, XY; Lu, LL</t>
  </si>
  <si>
    <t>Liu, Y; Zhang, TH; Li, SS; Zhang, K; Wang, XY; Zhan, YY; Zheng, Y; Jiang, LL</t>
  </si>
  <si>
    <t>Li, Y; Yang, MJ; Pentrak, M; He, HP; Arai, Y</t>
  </si>
  <si>
    <t>Taylor, SE; Pearce, CI; Chowdhury, I; Kovarik, L; Leavy, I; Baum, S; Bary, AI; Flury, M</t>
  </si>
  <si>
    <t>ThomasArrigo, LK; Bouchet, S; Kaegi, R; Kretzschmar, R</t>
  </si>
  <si>
    <t>Wu, DR; Housel, LM; Kim, SJ; Sadique, N; Quilty, CD; Wu, LJ; Tappero, R; Nicholas, SL; Ehrlich, S; Zhu, YM; Marschilok, AC; Takeuchi, ES; Bock, DC; Takeuchi, KJ</t>
  </si>
  <si>
    <t>Su, H; Guo, GC; Ren, Y; Yu, XQ; Zhang, X; Ma, TY; Lu, Y; Zhang, ZH; Ma, H; Sui, ML; Li, H; Sun, CJ; Chen, ZH; Xu, GL; Wang, RZ; Amine, K; Yu, HJ</t>
  </si>
  <si>
    <t>Liu, J; Han, CQ; Zhao, YH; Yang, JJ; Cade-Menun, BJ; Hu, YF; Li, JM; Liu, H; Sui, P; Chen, YQ; Ma, YB</t>
  </si>
  <si>
    <t>Li, JH; Qiu, Y; Zhao, QJ; Chen, DL; Wu, ZP; Peng, AA; Niazi, NK; Trakal, L; Sakrabani, R; Gao, B; Wang, HL; Wu, WD</t>
  </si>
  <si>
    <t>Montecinos, M; Coquery, M; Alsina, MA; Bretier, M; Gaillard, JF; Dabrin, A; Pasten, P</t>
  </si>
  <si>
    <t>Kim, KD; Lee, YK</t>
  </si>
  <si>
    <t>Badoga, S; Kamath, G; Dalai, A</t>
  </si>
  <si>
    <t>Varga, T; Hixson, KK; Ahkami, AH; Sher, AW; Barnes, ME; Chu, RK; Battu, AK; Nicora, CD; Winkler, TE; Reno, LR; Fakra, SC; Antipova, O; Parkinson, DY; Hall, JR; Doty, SL</t>
  </si>
  <si>
    <t>Xia, X; Yang, JJ; Yan, YB; Wang, J; Hu, YF; Zeng, XB</t>
  </si>
  <si>
    <t>Tan, C; Avasarala, S; Liu, HZ</t>
  </si>
  <si>
    <t>Xu, J; Avellan, A; Li, H; Clark, EA; Henkelman, G; Kaegi, R; Lowry, GV</t>
  </si>
  <si>
    <t>Gei, V; Echevarria, G; Erskine, PD; Isnard, S; Fogliani, B; Montarges-Pelletier, E; Jaffre, T; Spiers, KM; Garrevoet, J; van der Ent, A</t>
  </si>
  <si>
    <t>Isaure, MP; Albertelli, M; Kieffer, I; Tucoulou, R; Petrel, M; Gontier, E; Tessier, E; Monperrus, M; Goni-Urriza, M</t>
  </si>
  <si>
    <t>Liu, WZ; Li, J; Zheng, JY; Song, Y; Shi, ZQ; Lin, Z; Chai, LY</t>
  </si>
  <si>
    <t>Hodomihou, NR; Feder, F; Legros, S; Formentini, TA; Lombi, E; Doelsch, E</t>
  </si>
  <si>
    <t>Deng, H; Fitts, JP; Tappero, RV; Kim, JJ; Peters, CA</t>
  </si>
  <si>
    <t>Liu, WF; Feng, Y; Zhong, H; Ptacek, C; Blowes, D; Liu, YY; Finfrock, YZ; Liu, P; Wang, S</t>
  </si>
  <si>
    <t>Morina, F; Kupper, H</t>
  </si>
  <si>
    <t>Li, N; Yang, L; Ji, XY; Ren, J; Gao, BY; Deng, WQ; Wang, ZN</t>
  </si>
  <si>
    <t>Liu, TY; Pei, KJ; Wang, ZH; Wang, ZL</t>
  </si>
  <si>
    <t>Rodionov, A; Bauke, SL; von Sperber, C; Hoeschen, C; Kandeler, E; Kruse, J; Lewandowski, H; Marhan, S; Mueller, CW; Simon, M; Tamburini, F; Uhlig, D; von Blanckenburg, F; Lang, FD; Amelung, W</t>
  </si>
  <si>
    <t>Pincus, LN; Gonzalez, IS; Stavitski, E; Zimmerman, JB</t>
  </si>
  <si>
    <t>Deng, LD; Zhou, ZJ; Shishido, T</t>
  </si>
  <si>
    <t>Zhou, Y; Haynes, D; Baltrus, J; Roy, A; Shekhawat, D; Spivey, JJ</t>
  </si>
  <si>
    <t>Gomes, MHF; Machado, BD; Marques, JPR; Otto, R; Eichert, T; de Carvalho, HWP</t>
  </si>
  <si>
    <t>Sanchez-Castro, I; Martinez-Rodriguez, P; Jroundi, F; Solari, PL; Descostes, M; Merroun, ML</t>
  </si>
  <si>
    <t>Cho, H; Dasari, KB; Cui, S; Choi, SH; Yim, YH</t>
  </si>
  <si>
    <t>Zhang, PC; Wang, L; Du, K; Wang, SY; Huang, ZW; Yuan, LY; Li, ZJ; Wang, HQ; Zheng, LR; Chai, ZF; Shi, WQ</t>
  </si>
  <si>
    <t>Elsheikha, HM; Alkurashi, M; Palfreman, S; Castellanos, M; Kong, K; Ning, EV; Elsaied, NA; Geraki, K; MacNaughtan, W</t>
  </si>
  <si>
    <t>Yin, Y; Li, WL; Xu, CL; Shi, L; Zhang, LC; Ao, ZM; Liu, MX; Lu, M; Duan, XG; Wang, SB; Liu, SM; Sun, HQ</t>
  </si>
  <si>
    <t>Beauvois, A; Vantelon, D; Jestin, J; Rivard, C; Bouhnik-Le Coz, M; Dupont, A; Briois, V; Bizien, T; Sorrentino, A; Wu, BH; Appavou, MS; Lotfi-Kalahroodi, E; Pierson-Wickmann, AC; Davranche, M</t>
  </si>
  <si>
    <t>Jiang, ZL; Wang, T; Pei, JJ; Shang, HS; Zhou, DN; Li, HJ; Dong, JC; Wang, Y; Cao, R; Zhuang, ZB; Chen, WX; Wang, DS; Zhang, JT; Li, YD</t>
  </si>
  <si>
    <t>Zhu, TT; Tian, LJ; Yu, HQ</t>
  </si>
  <si>
    <t>Kimber, RL; Bagshaw, H; Smith, K; Buchanan, DM; Coker, VS; Cavet, JS; Lloyd, JR</t>
  </si>
  <si>
    <t>Fuentes, CA; Gallegos, MV; Garcia, JR; Sambeth, J; Peluso, MA</t>
  </si>
  <si>
    <t>Fuller, AJ; Leary, P; Gray, ND; Davies, HS; Mosselmans, JFW; Cox, F; Robinson, CH; Pittman, JK; McCann, CM; Muir, M; Graham, MC; Utsunomiya, S; Bower, WR; Morris, K; Shaw, S; Bots, P; Livens, FR; Law, GTW</t>
  </si>
  <si>
    <t>Xiao, TT; Boada, R; Marini, C; Llugany, M; Valiente, M</t>
  </si>
  <si>
    <t>Blanchard, P; Babichuk, N; Sarkar, A</t>
  </si>
  <si>
    <t>Pai, ZP; Chesalov, YA; Berdnikova, PV; Uslamin, EA; Yushchenko, DY; Uchenova, YV; Khlebnikova, TB; Baltakhinov, VP; Kochubey, DI; Bukhtiyarov, VI</t>
  </si>
  <si>
    <t>Dong, YR; Sanford, RA; Boyanov, MI; Flynn, TM; O'Loughlin, EJ; Kemner, KM; George, S; Fouke, KE; Li, SY; Huang, DM; Li, SZ; Fouke, BW</t>
  </si>
  <si>
    <t>Arenberg, MR; Liang, XQ; Arai, Y</t>
  </si>
  <si>
    <t>Zhou, Z; Muehe, EM; Tomaszewski, EJ; Lezama-Pacheco, J; Kappler, A; Byrne, JM</t>
  </si>
  <si>
    <t>Hassan, M; Liu, YJ; Naidu, R; Du, JH; Qi, FJ</t>
  </si>
  <si>
    <t>O'Connell, DW; Ansems, N; Kukkadapu, RK; Jaisi, D; Orihel, DM; Cade-Menun, BJ; Hu, Y; Wiklund, J; Hall, RI; Chessell, H; Behrends, T; Van Cappellen, P</t>
  </si>
  <si>
    <t>Noguchi, T; Takase, M; Matsumoto, R; Kebukawa, Y; Suga, H; Kondo, M; Takahashi, Y; Takeichi, Y; Yabuta, H</t>
  </si>
  <si>
    <t>van der Ent, A; Casey, LW; Blamey, FPC; Kopittke, PM</t>
  </si>
  <si>
    <t>Islam, S; Das, S; Mishra, G; Das, B; Malakar, A; Carlomagno, I; Meneghini, C; De Giudici, G; Goncalves, LPL; Sousa, JPS; Kolen'ko, YV; Kuncser, AC; Ray, S</t>
  </si>
  <si>
    <t>Guo, BL; Kamura, Y; Koilraj, P; Sasaki, K</t>
  </si>
  <si>
    <t>Kastury, F; Karna, RR; Scheckel, KG; Juhasz, AL</t>
  </si>
  <si>
    <t>Xv, LL; Ge, J; Tian, SK; Wang, HX; Yu, HY; Zhao, JQ; Lu, LL</t>
  </si>
  <si>
    <t>Lin, HR; Wang, CY; Zhao, HM; Chen, GC; Chen, XC</t>
  </si>
  <si>
    <t>Long, BB; Ye, JE; Ye, Z; He, JY; Luo, YT; Zhao, YG; Shi, JY</t>
  </si>
  <si>
    <t>Cagno, S; Lind, OC; Popic, JM; Skipperud, L; De Nolf, W; Nuyts, G; Vanmeert, F; Jaroszewicz, J; Janssens, K; Salbu, B</t>
  </si>
  <si>
    <t>Abedin, MA; Kanitkar, S; Bhattar, S; Spivey, JJ</t>
  </si>
  <si>
    <t>Asano, T; Nakagawa, Y; Tamura, M; Tomishige, K</t>
  </si>
  <si>
    <t>Bhattar, S; Abedin, MA; Shekhawat, D; Haynes, DJ; Spivey, JJ</t>
  </si>
  <si>
    <t>Chen, WT; Dong, YS; Yadav, P; Aughterson, RD; Sun-Waterhouse, D; Waterhouse, GIN</t>
  </si>
  <si>
    <t>Phichitsurathaworn, P; Choojun, K; Poo-arporn, Y; Sooknoi, T</t>
  </si>
  <si>
    <t>Chen, A; Li, Y; Shang, JY; Arai, YJ</t>
  </si>
  <si>
    <t>Wu, YJ; Li, M; Fu, D; Santini, TC; Jiang, J; Hartley, W; Xue, SG</t>
  </si>
  <si>
    <t>Byrnes, I; Lind, OC; Hansen, EL; Janssens, K; Salbu, B</t>
  </si>
  <si>
    <t>Sun, FS; Yu, GH; Zhao, XY; Polizzotto, ML; Shen, YJ; Zhou, HB; Zhang, X; Zhang, JC; He, XS</t>
  </si>
  <si>
    <t>Shi, QT; Zhang, SJ; Ge, J; Wei, JS; Christodoulatos, C; Korfiatis, GP; Meng, XG</t>
  </si>
  <si>
    <t>Xu, R; Lyu, T; Zhang, MY; Cooper, M; Pan, G</t>
  </si>
  <si>
    <t>Song, Y; Adediran, GA; Jiang, T; Hayama, S; Bjorn, E; Skyllberg, U</t>
  </si>
  <si>
    <t>Wang, Q; Zhang, CQ; Patel, D; Jung, H; Liu, P; Wan, B; Pavlostathis, SG; Tang, YZ</t>
  </si>
  <si>
    <t>Paul, ALD; Harris, HH; Erskine, PD; Przybylowicz, W; Mesjasz-Przybylowicz, J; Echevarria, G; van der Ent, A</t>
  </si>
  <si>
    <t>Han, YS; Kim, SH; Chon, CM; Kwon, S; Kim, JG; Choi, HW; Ahn, JS</t>
  </si>
  <si>
    <t>Li, J; Wu, Z; Duan, QY; Li, XD; Li, Y; Alsulami, H; Alhodaly, MS; Hayat, T; Sun, YB</t>
  </si>
  <si>
    <t>Desmau, M; Levard, C; Vidal, V; Ona-Nguema, G; Charron, G; Benedetti, MF; Gelabert, A</t>
  </si>
  <si>
    <t>Xie, RH; Zhao, JQ; Lu, LL; Brown, P; Lin, XY; Webb, SM; Ge, J; Antipova, O; Li, LX; Tian, SK</t>
  </si>
  <si>
    <t>Noel, V; Kumar, N; Boye, K; Barragan, L; Lezama-Pacheco, JS; Chu, R; Tolic, N; Brown, GE; Bargar, JR</t>
  </si>
  <si>
    <t>Robertson, LM; Wu, SL; You, F; Huang, LB; Southam, G; Chan, TS; Lu, YR; Bond, PL</t>
  </si>
  <si>
    <t>Jia, XC; Zhou, JW; Liu, J; Liu, P; Yu, L; Wen, B; Feng, Y</t>
  </si>
  <si>
    <t>Fioroto, AM; Albuquerque, LGR; Carvalho, AAC; Oliveira, AP; Rodrigues, F; Oliveira, PV</t>
  </si>
  <si>
    <t>Yan, L; Chan, TS; Jing, CY</t>
  </si>
  <si>
    <t>Wu, RL; Fan, Y; Wu, YX; Zhou, S; Tang, SQ; Feng, XJ; Tan, XL; Wang, JM; Liu, L; Jin, YD; Xia, CQ</t>
  </si>
  <si>
    <t>Shi, QT; Zhang, SJ; Korfiatis, GP; Christodoulatos, C; Meng, XG</t>
  </si>
  <si>
    <t>Glyzdova, DV; Afonasenko, TN; Khramov, EV; Leont'eva, NN; Prosvirin, IP; Bukhtiyarov, AV; Shlyapin, DA</t>
  </si>
  <si>
    <t>Shi, JJ; McGill, WB; Chen, N; Rutherford, PM; Whitcombe, TW; Zhang, W</t>
  </si>
  <si>
    <t>Chen, J; Xia, XH; Chu, SQ; Wang, HT; Zhang, ZR; Xi, NN; Gan, J</t>
  </si>
  <si>
    <t>Cao, YN; Ma, CX; Chen, HJ; Zhang, JF; White, JC; Chen, GC; Xing, BS</t>
  </si>
  <si>
    <t>Wang, CY; Wu, R; Guo, JB; Cui, YN</t>
  </si>
  <si>
    <t>Morina, F; Mishra, A; Mijovilovich, A; Matouskova, S; Bruckner, D; Spak, J; Kupper, H</t>
  </si>
  <si>
    <t>Ren, YM; Bao, HL; Wu, Q; Wang, HS; Gai, T; Shao, L; Wang, SF; Tang, H; Li, YR; Wang, XK</t>
  </si>
  <si>
    <t>Yu, Q; Mishra, B; Fein, JB</t>
  </si>
  <si>
    <t>de Winter, NJ; Ullmann, CV; Sorensen, AM; Thibault, N; Goderis, S; Van Malderen, SJM; Snoeck, C; Goolaerts, S; Vanhaecke, F; Claeys, P</t>
  </si>
  <si>
    <t>Shi, ZQ; Hu, SW; Lin, JY; Liu, TX; Li, XM; Li, FB</t>
  </si>
  <si>
    <t>Qiu, CR; Chen, W; Schmidt, M; Majs, F; Douglas, TA; Trainor, TP</t>
  </si>
  <si>
    <t>Ofili, NER; Thetford, A; Kaltsoyannis, N</t>
  </si>
  <si>
    <t>Zhou, Y; Zhang, JL; Liao, CZ; Chan, TS; Lu, YR; Chuang, YC; Chang, CK; Shih, KM</t>
  </si>
  <si>
    <t>Glabonjat, RA; Blum, JS; Miller, LG; Webb, SM; Stolz, JF; Francesconi, KA; Oremland, RS</t>
  </si>
  <si>
    <t>Mensah, AK; Marschner, B; Shaheen, SM; Wang, JX; Wang, SL; Rinklebe, J</t>
  </si>
  <si>
    <t>Tzou, YM; Chen, KY; Cheng, CY; Lee, WZ; Teah, HY; Liu, YT</t>
  </si>
  <si>
    <t>Wan, XM; Li, CY; Parikh, SJ</t>
  </si>
  <si>
    <t>de Araujo, TO; Isaure, MP; Alchoubassi, G; Bierla, K; Szpunar, J; Trcera, N; Chay, S; Alcon, C; da Silva, LC; Curie, C; Mari, S</t>
  </si>
  <si>
    <t>Bourdineaud, JP; Durn, G; Rezun, B; Manceau, A; Hrenovic, J</t>
  </si>
  <si>
    <t>Tian, QZ; Guo, BL; Chuaicham, C; Sasaki, K</t>
  </si>
  <si>
    <t>Bin Hassan, M; Rodelli, D; Benites, M; Abreu, F; Murton, B; Jovane, L</t>
  </si>
  <si>
    <t>Zheng, GD; Wang, XK; Chen, TB; Yang, J; Yang, JX; Liu, JW; Shi, XX</t>
  </si>
  <si>
    <t>Li, Q; Hu, XP; Hao, JL; Chen, WL; Cai, P; Huang, QY</t>
  </si>
  <si>
    <t>Peloquin, DM; Baumann, EJ; Luxton, TP</t>
  </si>
  <si>
    <t>Feng, Y; Liu, P; Wang, Y; Liu, W; Liu, YY; Finfrock, YZ</t>
  </si>
  <si>
    <t>Kamath, G; Badoga, S; Shakouri, M; Hu, YF; Dalai, AK</t>
  </si>
  <si>
    <t>Watson, CD; Martinelli, M; Cronauer, DC; Kropf, AJ; Marshall, CL; Jacobs, G</t>
  </si>
  <si>
    <t>Dewey, C; Sokaras, D; Kroll, T; Bargar, JR; Fendorf, S</t>
  </si>
  <si>
    <t>Liang, S; Zhu, LY; Hua, J; Duan, WJ; Yang, PT; Wang, SL; Wei, CH; Liu, CS; Feng, CH</t>
  </si>
  <si>
    <t>Garrido, F; Garcia-Guinea, J; Lopez-Arce, P; Voegelin, A; Gottlicher, J; Mangold, S; Almendros, G</t>
  </si>
  <si>
    <t>Pearce, CI; Cordova, EA; Garcia, WL; Saslow, SA; Cantrell, KJ; Morad, JW; Qafoku, O; Matyas, J; Plymale, AE; Chatterjee, S; Kang, J; Colon, FC; Levitskaia, TG; Rigali, MJ; Szecsody, JE; Heald, SM; Balasubramanian, M; Wang, S; Sun, DT; Queen, WL; Bontchev, R; Moore, RC; Freedman, VL</t>
  </si>
  <si>
    <t>Schmieder, F; Gustafsson, JP; Klysubun, W; Zehetner, F; Riddle, M; Kirchmann, H; Bergstrom, L</t>
  </si>
  <si>
    <t>Huang, YN; Liu, C; Cui, PX; Dang, F; Li, M; Xing, BS; Zhou, DM</t>
  </si>
  <si>
    <t>Guo, BL; Xiong, YH; Chen, WN; Saslow, SA; Kozai, N; Ohnuki, T; Dabo, I; Sasaki, K</t>
  </si>
  <si>
    <t>Li, JH; Wang, SL; Zhang, JM; Zheng, LR; Chen, DL; Wu, ZP; Shaheen, SM; Rinklebe, J; Ok, YS; Wang, HL; Wu, W</t>
  </si>
  <si>
    <t>Matern, K; Weigand, H; Kretzschmar, R; Mansfeldt, T</t>
  </si>
  <si>
    <t>Zhan, GM; Li, J; Hu, Y; Zhao, SX; Cao, SY; Jia, FL; Zhang, LZ</t>
  </si>
  <si>
    <t>Wu, JT; Li, C; Zhang, J; Menzies, NW; Bertsch, PM; Wang, P; Kopittke, PM</t>
  </si>
  <si>
    <t>do Nascimento, CWA; Hesterberg, D; Tappero, R; Nicholas, S; da Silva, FBV</t>
  </si>
  <si>
    <t>Yan, BF; Isaure, MP; Mounicou, S; Castillo-Michel, H; De Nolf, W; Nguyen, C; Cornu, JY</t>
  </si>
  <si>
    <t>Zhang, Y; Wang, XM; Ji, HB</t>
  </si>
  <si>
    <t>Lukashenko, S; Kabdyrakova, A; Lind, OC; Gorlachev, I; Kunduzbayeva, A; Kvochkina, T; Janssens, K; De Nolf, W; Yakovenko, Y; Salbu, B</t>
  </si>
  <si>
    <t>Szecsody, JE; Emerson, HP; Pearce, CI; Gartman, BN; Resch, CT; Di Pietro, SA</t>
  </si>
  <si>
    <t>Zhu, Q; Li, N; Wang, CP; Zhang, Q; Sun, HW</t>
  </si>
  <si>
    <t>Xu, Y; Xie, XJ; Feng, Y; Ashraf, MA; Liu, YY; Su, CL; Qian, K; Liu, P</t>
  </si>
  <si>
    <t>Vogel, C; Sekine, R; Huang, JY; Steckenmesser, D; Steffens, D; Huthwelker, T; Borca, CN; del Real, AEP; Castillo-Michel, H; Adam, C</t>
  </si>
  <si>
    <t>Baumann, K; Shaheen, SM; Hu, YF; Gros, P; Heilmann, E; Morshedizad, M; Wang, JX; Wang, SL; Rinklebe, J; Leinweber, P</t>
  </si>
  <si>
    <t>Gattullo, CE; Allegretta, I; Porfido, C; Rascio, I; Spagnuolo, M; Terzano, R</t>
  </si>
  <si>
    <t>Phanthasri, J; Grisdanurak, N; Khamdahsag, P; Wantala, K; Khunphonoi, R; Wannapaiboon, S; Tanboonchuy, V</t>
  </si>
  <si>
    <t>Yang, JJ; Xia, X; Liu, J; Wang, J; Hu, YF</t>
  </si>
  <si>
    <t>O'Day, PA; Nwosu, UG; Barnes, ME; Hart, SC; Berhe, AA; Christensen, JN; Williams, KH</t>
  </si>
  <si>
    <t>Giannetta, B; Plaza, C; Siebecker, MG; Aquilanti, G; Vischetti, C; Plaisier, JR; Juanco, M; Sparks, DL; Zaccone, C</t>
  </si>
  <si>
    <t>Vogel, C; Hoffmann, MC; Kruger, O; Murzin, V; Caliebe, W; Adam, C</t>
  </si>
  <si>
    <t>Xu, TZ; Zheng, H; Zhang, PY</t>
  </si>
  <si>
    <t>Yan, KH; Dong, ZM; Naidu, R; Liu, YJ; Li, YL; Wijayawardena, A; Sanderson, P; Li, HB; Ma, LQ</t>
  </si>
  <si>
    <t>Zhang, MM; Fujimori, T; Shiota, K; Buekens, A; Mukai, K; Niwa, Y; Li, XD; Takaoka, M</t>
  </si>
  <si>
    <t>Tefera, W; Liu, T; Lu, LL; Ge, J; Webb, SM; Seifu, W; Tian, SK</t>
  </si>
  <si>
    <t>Peng, C; Tong, H; Shen, CS; Sun, LJ; Yuan, P; He, M; Shi, JY</t>
  </si>
  <si>
    <t>Ratie, G; Vantelon, D; Pedrot, M; Beauvois, A; Chaouchi, K; Fosse, C; Davranche, M</t>
  </si>
  <si>
    <t>Youngwilai, A; Kidkhunthod, P; Jearanaikoon, N; Chaiprapa, J; Supanchaiyamat, N; Hunt, AJ; Ngernyen, Y; Ratpukdi, T; Khan, E; Siripattanakul-Ratpukdi, S</t>
  </si>
  <si>
    <t>Thomas, SA; Mishra, B; Myneni, SCB</t>
  </si>
  <si>
    <t>Vessey, CJ; Lindsay, MBJ</t>
  </si>
  <si>
    <t>Chen, HS; Tan, WF; Lv, W; Xiong, J; Wang, XM; Yin, H; Fang, LC</t>
  </si>
  <si>
    <t>Li, RH; Cui, JL; Hu, JH; Wang, WJ; Li, B; Li, XD; Li, XY</t>
  </si>
  <si>
    <t>Zhu, M; Luo, YM; Yang, RY; Zhou, SB; Zhang, JQ; Zhang, MY; Christie, P; Rylott, EL</t>
  </si>
  <si>
    <t>Kuma, R; Kitano, T; Tsujiguchi, T; Tanaka, T</t>
  </si>
  <si>
    <t>Lee, MS; Saslow, SA; Um, W; Kim, DS; Kruger, AA; Rousseau, R; Glezakou, VA</t>
  </si>
  <si>
    <t>Tian, QZ; Guo, BL; Sasaki, K</t>
  </si>
  <si>
    <t>Wu, JZ; Li, ZT; Huang, D; Liu, XM; Tang, CX; Parikh, SJ; Xu, JM</t>
  </si>
  <si>
    <t>Yoo, M; Yu, YS; Ha, H; Lee, S; Choi, JS; Oh, S; Kang, E; Choi, H; An, H; Lee, KS; Park, JY; Celestre, R; Marcus, MA; Nowrouzi, K; Taube, D; Shapiro, DA; Jung, W; Kim, C; Kim, HY</t>
  </si>
  <si>
    <t>Zhao, JT; Liang, XJ; Zhu, NL; Wang, LM; Li, YY; Li, YF; Zheng, LR; Zhang, ZY; Gao, YX; Chai, ZF</t>
  </si>
  <si>
    <t>Dangeti, S; McBeth, JM; Roshani, B; Vyskocil, JM; Rindall, B; Chang, W</t>
  </si>
  <si>
    <t>Johnston, SG; Bennett, WW; Doriean, N; Hockmann, K; Karimian, N; Burton, ED</t>
  </si>
  <si>
    <t>Lin, JR; Chen, N; Feng, RF; Nilges, MJ; Jia, YF; Wang, SF; Pan, YM</t>
  </si>
  <si>
    <t>Liu, YQ; Huang, G; An, CJ; Chen, XJ; Zhang, P; Feng, RF; Xiong, WH</t>
  </si>
  <si>
    <t>Maloubier, M; Emerson, H; Peruski, K; Kersting, AB; Zavarin, M; Almond, PM; Kaplan, DI; Powell, BA</t>
  </si>
  <si>
    <t>Wang, JX; Shaheen, SM; Anderson, CWN; Xing, Y; Liu, SR; Xia, JC; Feng, XB; Rinklebe, J</t>
  </si>
  <si>
    <t>James, AK; Nehzati, S; Dolgova, NV; Sokaras, D; Kroll, T; Eto, K; O'Donoghue, JL; Watson, GE; Myers, GJ; Krone, PH; Pickering, IJ; George, GN</t>
  </si>
  <si>
    <t>Hurtarte, LCC; Amorim, HCS; Kruse, J; Cezar, JC; Klysubun, W; Prietzel, J</t>
  </si>
  <si>
    <t>Xie, WJ; Yuan, SH; Tong, M; Ma, SC; Liao, WJ; Zhang, N; Chen, CM</t>
  </si>
  <si>
    <t>Lei, SC; Zhu, L; Xue, C; Hong, CY; Wang, JL; Che, L; Hu, YF; Qiu, YP</t>
  </si>
  <si>
    <t>Wang, YN; Tsang, YF; Wang, HW; Sun, YJ; Song, Y; Pan, XL; Luo, S</t>
  </si>
  <si>
    <t>Wu, CY; Asano, M; Hashimoto, Y; Rinklebe, J; Shaheen, SM; Wang, SL; Hseu, ZY</t>
  </si>
  <si>
    <t>Montanha, GS; Rodrigues, ES; Romeu, SLZ; de Almeida, E; Reis, AR; Lavres, JL; de Carvalho, HWP</t>
  </si>
  <si>
    <t>Guo, ZL; Luo, YL; Zhang, P; Chetwynd, AJ; Xie, HDQH; Monikh, FA; Tao, WQ; Xie, CJ; Liu, YY; Xu, L; Zhang, ZY; Valsami-Jones, E; Lynch, I; Zhao, B</t>
  </si>
  <si>
    <t>Yan, YB; Zhang, L; Wang, YH; Wang, XZ; Wang, SY; Li, Q; Liu, XY; Xu, YG; Yang, JJ; Bolan, N</t>
  </si>
  <si>
    <t>Hunter, HA; Ling, FT; Peters, CA</t>
  </si>
  <si>
    <t>Gu, CH; Dam, T; Hart, SC; Turner, BL; Chadwick, OA; Berhe, AA; Hu, YF; Zhu, MQ</t>
  </si>
  <si>
    <t>Vettese, GF; Morris, K; Natrajan, LS; Shaw, S; Vitova, T; Galanzew, J; Jones, DL; Lloyd, JR</t>
  </si>
  <si>
    <t>Kobayashi, Y; Fukushi, K; Kosugi, S</t>
  </si>
  <si>
    <t>Salazar, JR; Cartledge, BT; Haynes, JP; York-Marini, R; Robinson, AL; Drozd, GT; Goldstein, AH; Fakra, SC; Majestic, BJ</t>
  </si>
  <si>
    <t>Feng, Y; Liu, P; Wang, YX; Finfrock, YZ; Xie, XJ; Su, CL; Liu, N; Yang, YY; Xu, Y</t>
  </si>
  <si>
    <t>Lee, SH; Takahashi, Y</t>
  </si>
  <si>
    <t>Liu, N; Zhang, YT; Xu, C; Liu, P; Lv, J; Liu, YY; Wang, QY</t>
  </si>
  <si>
    <t>Matsumoto, M; Liu, HZ</t>
  </si>
  <si>
    <t>Stetten, L; Lefebvre, P; Le Pape, P; Mangeret, A; Blanchart, P; Merrot, P; Brest, J; Julien, A; Bargar, JR; Cazala, C; Morin, G</t>
  </si>
  <si>
    <t>Torrent, L; Iglesias, M; Margui, E; Hidalgo, M; Verdaguer, D; Llorens, L; Kodre, A; Kavcic, A; Vogel-Mikus, K</t>
  </si>
  <si>
    <t>Wang, SF; Lei, L; Zhang, DN; Zhang, GQ; Cao, R; Wang, X; Lin, JR; Jia, YF</t>
  </si>
  <si>
    <t>Miyamoto, C; Sakata, K; Yamakawa, Y; Takahashi, Y</t>
  </si>
  <si>
    <t>Zacarias-Estrada, OL; Ballinas-Casarrubias, L; Montero-Cabrera, ME; Loredo-Portales, R; Orrantia-Borunda, E; Luna-Velasco, A</t>
  </si>
  <si>
    <t>Liu, YJ; Wu, SL; Saavedra-Mella, F; Nguyen, TAH; Southam, G; Chan, TS; Lu, YR; Huang, LB</t>
  </si>
  <si>
    <t>Singhal, P; Vats, BG; Yadav, A; Pulhani, V</t>
  </si>
  <si>
    <t>Both, EB; Stonehouse, GC; Lima, LW; Fakra, SC; Aguirre, B; Wangeline, AL; Xiang, JQ; Yin, HQ; Jokai, Z; Soos, A; Dernovics, M; Pilon-Smits, EAH</t>
  </si>
  <si>
    <t>Kruse, J; Koch, M; Khoi, CM; Braun, G; Sebesvari, Z; Amelung, W</t>
  </si>
  <si>
    <t>Andresen, E; Lyubenova, L; Hubacek, T; Bokhari, SNH; Matouskova, S; Mijovilovich, A; Rohovec, J; Kupper, H</t>
  </si>
  <si>
    <t>Yang, F; Xie, SW; Yu, ZZ; Feng, HX; Wei, CY</t>
  </si>
  <si>
    <t>Kobayashi, K; Hashimoto, Y; Wang, SL</t>
  </si>
  <si>
    <t>Kunene, SC; Lin, KS; Mdlovu, NV; Lin, YS; Mdlovu, NB</t>
  </si>
  <si>
    <t>Humphrey, OS; Young, SD; Crout, NMJ; Bailey, EH; Ander, EL; Watts, MJ</t>
  </si>
  <si>
    <t>Dai, YH; Wang, ZY; Zhang, L; Jiang, ZX; Pu, SY; Fan, QH; Zhao, J; Xing, BS</t>
  </si>
  <si>
    <t>Yang, QQ; Xu, W; Liu, GL; Song, MY; Tan, ZQ; Mao, YX; Yin, YG; Cai, Y; Liu, JF; Jiang, GB</t>
  </si>
  <si>
    <t>Zhu, M; Hu, XF; Tu, C; Luo, YM; Yang, RY; Zhou, SB; Cheng, NN; Rylott, EL</t>
  </si>
  <si>
    <t>Yang, PT; Wu, WJ; Hashimoto, Y; Huang, JH; Huang, ST; Hseu, ZY; Wang, SL</t>
  </si>
  <si>
    <t>Otsuki, A; De La Mensbruge, L; King, A; Serranti, S; Fiore, L; Bonifazi, G</t>
  </si>
  <si>
    <t>Beiyuan, JZ; Awad, YM; Beckers, F; Wang, JX; Tsang, DCW; Ok, YS; Wang, SL; Wang, HL; Rinklebe, J</t>
  </si>
  <si>
    <t>Wang, XK; Chen, TB; Zheng, GD</t>
  </si>
  <si>
    <t>Galvao, ES; Orlando, MTD; Santos, JM; Lima, AT</t>
  </si>
  <si>
    <t>Steiger, P; Krocher, O; Ferri, D</t>
  </si>
  <si>
    <t>Herzog, SD; Persson, P; Kvashnina, K; Kritzberg, ES</t>
  </si>
  <si>
    <t>van der Ent, A; de Jonge, MD; Spiers, KM; Brueckner, D; Montarges-Pelletier, E; Echevarria, G; Wan, XM; Lei, M; Mak, R; Lovett, JH; Harris, HH</t>
  </si>
  <si>
    <t>Agnel, MI; Grangeon, S; Fauth, F; Elkaim, E; Claret, F; Roulet, M; Warmont, F; Tournassat, C</t>
  </si>
  <si>
    <t>Fang, C; Huang, RX; Dykstra, CM; Jiang, RF; Pavlostathis, SG; Tang, YZ</t>
  </si>
  <si>
    <t>Pattanaik, S; Huggins, FE</t>
  </si>
  <si>
    <t>Luo, YT; Ye, BH; Ye, JE; Pang, JL; Xu, Q; Shi, JX; Long, BB; Shi, JY</t>
  </si>
  <si>
    <t>Vogel, C; Hoffmann, MC; Taube, MC; Kruger, O; Baran, R; Adam, C</t>
  </si>
  <si>
    <t>Yu, XL; Wang, YF; Lu, SG</t>
  </si>
  <si>
    <t>Xiang, C; Ji, QH; Zhang, G; Wang, HJ; Qu, JH</t>
  </si>
  <si>
    <t>Cai, XL; Wang, PF; Li, ZJ; Li, Y; Yin, NY; Du, HL; Cui, YS</t>
  </si>
  <si>
    <t>Cui, JL; Zhao, YP; Chan, TS; Zhang, LL; Tsang, DCW; Li, XD</t>
  </si>
  <si>
    <t>Button, M; Koch, I; Watts, MJ; Reimer, KJ</t>
  </si>
  <si>
    <t>Astrom, ME; Yu, CX; Virtasalo, JJ; Osterholm, P; Peltola, P; Burton, ED; Hogmalm, KJ; Ojala, AEK</t>
  </si>
  <si>
    <t>Gamble, AV; Northrup, PA; Sparks, DL</t>
  </si>
  <si>
    <t>Pongrac, P; Arcon, I; Castillo-Michel, H; Vogel-Mikus, K</t>
  </si>
  <si>
    <t>Knight, AW; Ilani-Kashkouli, P; Harvey, JA; Greathouse, JA; Ho, TA; Kabengi, N; Ilgen, AG</t>
  </si>
  <si>
    <t>Ye, L; Wang, LY; Jing, CY</t>
  </si>
  <si>
    <t>Yin, H; Sun, JW; Yan, XR; Yang, X; Feng, XH; Tan, WF; Qiu, GH; Zhang, J; Ginder-Vogel, M; Liu, F</t>
  </si>
  <si>
    <t>Ghosh, M; Yadav, AK; Devi, PSR; Swain, KK; Verma, R; Jha, SN; Bhattacharyya, D</t>
  </si>
  <si>
    <t>Sakamoto, M; Itai, T; Marumoto, K; Marumoto, M; Kodamatani, H; Tomiyasu, T; Nagasaka, H; Mori, K; Poulain, AJ; Domingo, JL; Horvat, M; Matsuyama, A</t>
  </si>
  <si>
    <t>Liu, P; Ptacek, CJ; Blowes, DW; Finfrock, YZ; Liu, YY</t>
  </si>
  <si>
    <t>Yang, L; Ma, JZ; Li, XT; He, GZ; Zhang, CB; He, H</t>
  </si>
  <si>
    <t>van Genuchten, CM; Behrends, T; Stipp, SLS; Dideriksen, K</t>
  </si>
  <si>
    <t>Han, XG; Lu, HB; Gao, YX; Chen, X; Yang, M</t>
  </si>
  <si>
    <t>Pruter, J; Leipe, T; Michalik, D; Klysubun, W; Leinweber, P</t>
  </si>
  <si>
    <t>Wu, C; Li, CX; Jiang, J; Hartley, W; Kong, XF; Wu, YJ; Xue, SG</t>
  </si>
  <si>
    <t>Penen, F; Isaure, MP; Dobritzsch, D; Castillo-Michel, H; Gontier, E; Le Coustumer, P; Malherbe, J; Schaumloffel, D</t>
  </si>
  <si>
    <t>Veelen, A; Koebernick, N; Scotson, CS; McKay-Fletcher, D; Huthwelker, T; Borca, CN; Mosselmans, JFW; Roose, T</t>
  </si>
  <si>
    <t>The Medicago truncatula Yellow Stripe1-Like3 gene is involved in vascular delivery of transition metals to root nodules</t>
  </si>
  <si>
    <t>The Adsorption of Per- and Polyfluoroalkyl Substances (PFASs) onto Ferrihydrite Is Governed by Surface Charge</t>
  </si>
  <si>
    <t>Evaluating Cr behaviour in two different polluted soils: Mechanisms and implications for soil functionality</t>
  </si>
  <si>
    <t>Fe(II)-catalyzed transformation of Fe (oxyhydr )oxides across organic matter fractions in organically amended soils</t>
  </si>
  <si>
    <t>Aquifer-Scale Observations of Iron Redox Transformations in Arsenic-Impacted Environments to Predict Future Contamination</t>
  </si>
  <si>
    <t>Red mud-enhanced magnesium phosphate cement for remediation of Pb and As contaminated soil</t>
  </si>
  <si>
    <t>Application of biochar prepared from ethanol refinery by-products for Hg stabilization in floodplain soil: Impacts of drying and rewetting</t>
  </si>
  <si>
    <t>Elemental mapping of some collected gold samples from Al-Amar gold mine in Saudi Arabia</t>
  </si>
  <si>
    <t>Origin of tungsten and geochemical controls on its occurrence and mobilization in shallow sediments from Fallon, Nevada, USA</t>
  </si>
  <si>
    <t>Enhancement of solid base activity for porous boron nitride catalysts by controlling active structure using post treatment</t>
  </si>
  <si>
    <t>Mechanistic insights into iodine enrichment in groundwater during the transformation of iron minerals in aquifer sediments</t>
  </si>
  <si>
    <t>Phosphorus speciation and iron mineralogy in an oxisol after 11 years of pig slurry application</t>
  </si>
  <si>
    <t>Effect of neutralizing agents on the type of As co-precipitates formed by in situ Fe oxides synthesis and its impact on the bioaccessibility of As in soil</t>
  </si>
  <si>
    <t>Determining the fate of lead (Pb) and phosphorus (P) in alkaline Pb-polluted soils amended with P and acidified using multiple synchrotron-based techniques</t>
  </si>
  <si>
    <t>U(VI) adsorption on hematite nanocrystals: Insights into the reactivity of {001} and {012} facets</t>
  </si>
  <si>
    <t>Application of XAFS and XRD methods for describing the copper and zinc adsorption characteristics in hydromorphic soils</t>
  </si>
  <si>
    <t>Effects of exogenous citric acid on the concentration and spatial distribution of Ni, Zn, Co, Cr, Mn and Fe in leaves of Noccaea caerulescens grown on a serpentine soil</t>
  </si>
  <si>
    <t>Nickel tolerance, translocation and accumulation in a Cd/Zn co-hyperaccumulator plant Sedum alfredii</t>
  </si>
  <si>
    <t>Geometric and electronic modification of the active Fe3+ sites of alpha-Fe2O3 for highly efficient toluene combustion</t>
  </si>
  <si>
    <t>Carbonate-Enhanced Transformation of Ferrihydrite to Hematite</t>
  </si>
  <si>
    <t>Long-term accumulation, depth distribution, and speciation of silver nanoparticles in biosolids-amended soils</t>
  </si>
  <si>
    <t>Organic matter influences transformation products of ferrihydrite exposed to sulfide</t>
  </si>
  <si>
    <t>Quantitative temporally and spatially resolved X-ray fluorescence microprobe characterization of the manganese dissolution-deposition mechanism in aqueous Zn/alpha-MnO2 batteries</t>
  </si>
  <si>
    <t>Local spring effect in titanium-based layered oxides</t>
  </si>
  <si>
    <t>The chemical nature of soil phosphorus in response to long-term fertilization practices: Implications for sustainable phosphorus management</t>
  </si>
  <si>
    <t>Lead and copper-induced hormetic effect and toxicity mechanisms in lettuce (Lactuca sativa L.) grown in a contaminated soil</t>
  </si>
  <si>
    <t>Partitioning of copper at the confluences of Andean rivers</t>
  </si>
  <si>
    <t>Beneficial roles of carbon black additives in slurry phase hydrocracking of vacuum residue</t>
  </si>
  <si>
    <t>Effects of promoters (Mn, Mg, Co and Ni) on the Fischer-Tropsch activity and selectivity of KCuFe/mesoporous-alumina catalyst</t>
  </si>
  <si>
    <t>Endophyte-Promoted Phosphorus Solubilization in Populus</t>
  </si>
  <si>
    <t>Molecular Sorption Mechanisms of Cr(III) to Organo-Ferrihydrite Coprecipitates Using Synchrotron-Based EXAFS and STXM Techniques</t>
  </si>
  <si>
    <t>Hexavalent Chromium Release in Drinking Water Distribution Systems: New Insights into Zerovalent Chromium in Iron Corrosion Scales</t>
  </si>
  <si>
    <t>Iron and Sulfur Precursors Affect Crystalline Structure, Speciation, and Reactivity of Sulfidized Nanoscale Zerovalent Iron</t>
  </si>
  <si>
    <t>Soil chemistry, elemental profiles and elemental distribution in nickel hyperaccumulator species from New Caledonia</t>
  </si>
  <si>
    <t>Relationship Between Hg Speciation and Hg Methylation/Demethylation Processes in the Sulfate-Reducing Bacterium Pseudodesulfovibrio hydrargyri: Evidences From HERFD-XANES and Nano-XRF</t>
  </si>
  <si>
    <t>Different Pathways for Cr(III) Oxidation: Implications for Cr(VI) Reoccurrence in Reduced Chromite Ore Processing Residue</t>
  </si>
  <si>
    <t>Zinc Speciation in Organic Waste Drives Its Fate in Amended Soils</t>
  </si>
  <si>
    <t>Acid Erosion of Carbonate Fractures and Accessibility of Arsenic-Bearing Minerals: In Operando Synchrotron-Based Microfluidic Experiment</t>
  </si>
  <si>
    <t>Aqua regia digestion cannot completely extract Hg from biochar: A synchrotron-based study</t>
  </si>
  <si>
    <t>Direct inhibition of photosynthesis by Cd dominates over inhibition caused by micronutrient deficiency in the Cd/Zn hyperaccumulator Arabidopsis halleri</t>
  </si>
  <si>
    <t>Bioinspired succinyl-beta-cyclodextrin membranes for enhanced uranium extraction and reclamation</t>
  </si>
  <si>
    <t>Pivotal effects of external Fe2+ on remediation of arsenite by zero-valent iron/persulfate: Efficiencies and mechanism</t>
  </si>
  <si>
    <t>Biogeochemical cycling of phosphorus in subsoils of temperate forest ecosystems</t>
  </si>
  <si>
    <t>Aerobic oxidation of arsenite to arsenate by Cu(ii)-chitosan/O-2 in Fenton-like reaction, a XANES investigation</t>
  </si>
  <si>
    <t>Behavior of active species on Pt-Sn/SiO2 catalyst during the dehydrogenation of propane and regeneration</t>
  </si>
  <si>
    <t>Methane steam reforming at low steam-to-carbon ratio: The effect of Y doping in Rh substituted lanthanum zirconates</t>
  </si>
  <si>
    <t>Foliar Application of Zn Phosphite and Zn EDTA in Soybean (Glycine max(L.) Merrill): In Vivo Investigations of Transport, Chemical Speciation, and Leaf Surface Changes</t>
  </si>
  <si>
    <t>High-efficient microbial immobilization of solved U(VI) by the Stenotrophomonas strain Br8</t>
  </si>
  <si>
    <t>Solid-phase arsenic speciation using XANES: preservation of arsenic species for reliable and accurate environmental risk assessment</t>
  </si>
  <si>
    <t>Effective removal of U(VI) and Eu(III) by carboxyl functionalized MXene nanosheets</t>
  </si>
  <si>
    <t>Impact of Neospora caninum Infection on the Bioenergetics and Transcriptome of Cerebrovascular Endothelial Cells</t>
  </si>
  <si>
    <t>Ultrafine copper nanoclusters and single sites for Fenton-like reactions with high atom utilities</t>
  </si>
  <si>
    <t>How does calcium drive the structural organization of iron-organic matter aggregates? A multiscale investigation</t>
  </si>
  <si>
    <t>Discovery of main group single Sb-N-4 active sites for CO2 electroreduction to formate with high efficiency</t>
  </si>
  <si>
    <t>Phosphate-Suppressed Selenite Biotransformation by Escherichia coli</t>
  </si>
  <si>
    <t>Biomineralization of Cu2S Nanoparticles by Geobacter sulfurreducens</t>
  </si>
  <si>
    <t>Catalytic Glycolysis of Poly(ethylene terephthalate) Using Zinc and Cobalt Oxides Recycled from Spent Batteries</t>
  </si>
  <si>
    <t>Organic complexation of U(VI) in reducing soils at a natural analogue site: Implications for uranium transport</t>
  </si>
  <si>
    <t>Influence of a plant biostimulant on the uptake, distribution and speciation of Se in Se-enriched wheat (Triticum aestivumL. cv. Pinzon)</t>
  </si>
  <si>
    <t>Evaluating the use of synchrotron X-ray spectroscopy in investigating brominated flame retardants in indoor dust</t>
  </si>
  <si>
    <t>Tungsten Peroxopolyoxo Complexes as Advanced Catalysts for the Oxidation of Organic Compounds with Hydrogen Peroxide</t>
  </si>
  <si>
    <t>Controls on Iron Reduction and Biomineralization over Broad Environmental Conditions as Suggested by the Firmicutes Orenia metallireducens Strain Z6</t>
  </si>
  <si>
    <t>Immobilization of agricultural phosphorus in temperate floodplain soils of Illinois, USA</t>
  </si>
  <si>
    <t>Effect of Natural Organic Matter on the Fate of Cadmium During Microbial Ferrihydrite Reduction</t>
  </si>
  <si>
    <t>Adsorption of Perfluorooctane sulfonate (PFOS) onto metal oxides modified biochar</t>
  </si>
  <si>
    <t>Changes in Sedimentary Phosphorus Burial Following Artificial Eutrophication of Lake 227, Experimental Lakes Area, Ontario, Canada</t>
  </si>
  <si>
    <t>An Another Protocol to Make Sulfur Embedded Ultrathin Sections of Extraterrestrial Small Samples</t>
  </si>
  <si>
    <t>Time-resolved laboratory micro-X-ray fluorescence reveals silicon distribution in relation to manganese toxicity in soybean and sunflower</t>
  </si>
  <si>
    <t>Coagulating and flocculating ferrihydrite: application of zinc acetate salt</t>
  </si>
  <si>
    <t>Co-sorption of Sr2+ and SeO42- as the surrogate of radionuclide by alginate-encapsulated graphene oxide-layered double hydroxide beads</t>
  </si>
  <si>
    <t>Correlation between lead speciation and inhalation bioaccessibility using two different simulated lung fluids</t>
  </si>
  <si>
    <t>A Cd/Zn Co-hyperaccumulator and Pb accumulator, Sedum alfredii, is of high Cu tolerance</t>
  </si>
  <si>
    <t>A subcellular level study of copper speciation reveals the synergistic mechanism of microbial cells and EPS involved in copper binding in bacterial biofilms</t>
  </si>
  <si>
    <t>Cr(VI) removal by Penicillium oxalicum SL2: Reduction with acidic metabolites and form transformation in the mycelium</t>
  </si>
  <si>
    <t>Micro-analytical characterization of thorium-rich aggregates from Norwegian NORM sites (Fen Complex, Telemark)</t>
  </si>
  <si>
    <t>Mo oxide supported on sulfated hafnia: Novel solid acid catalyst for direct activation of ethane &amp; propane</t>
  </si>
  <si>
    <t>Hydrogenolysis of tetrahydrofuran-2-carboxylic acid over tungsten-modified rhodium catalyst</t>
  </si>
  <si>
    <t>The effect of La substitution by Sr- and Ca- in Ni substituted Lanthanum Zirconate pyrochlore catalysts for dry reforming of methane</t>
  </si>
  <si>
    <t>Effect of alcohol sacrificial agent on the performance of Cu/TiO2 photocatalysts for UV-driven hydrogen production</t>
  </si>
  <si>
    <t>Deoxygenation of heptanoic acid to hexene over cobalt-based catalysts: A model study for alpha-olefin production from renewable fatty acid</t>
  </si>
  <si>
    <t>Ferrihydrite Transformation Impacted by Coprecipitation of Phytic Acid</t>
  </si>
  <si>
    <t>Simulation study for the formation of alkaline efflorescence on bauxite residue disposal areas following the phosphogypsum addition</t>
  </si>
  <si>
    <t>Characterization of radioactive particles from the Dounreay nuclear reprocessing facility</t>
  </si>
  <si>
    <t>Mechanisms of potentially toxic metal removal from biogas residues via vermicomposting revealed by synchrotron radiation-based spectromicroscopies</t>
  </si>
  <si>
    <t>Lead immobilization by phosphate in the presence of iron oxides: Adsorption versus precipitation</t>
  </si>
  <si>
    <t>Molecular-level investigations of effective biogenic phosphorus adsorption by a lanthanum/aluminum-hydroxide composite</t>
  </si>
  <si>
    <t>Toward an Internally Consistent Model for Hg(II) Chemical Speciation Calculations in Bacterium-Natural Organic Matter-Low Molecular Mass Thiol Systems</t>
  </si>
  <si>
    <t>Coevolution of Iron, Phosphorus, and Sulfur Speciation during Anaerobic Digestion with Hydrothermal Pretreatment of Sewage Sludge</t>
  </si>
  <si>
    <t>Synchrotron mu XRF imaging of live seedlings ofBerkheya coddiiandOdontarrhena muralisduring germination and seedling growth</t>
  </si>
  <si>
    <t>Effect of FeS on mercury behavior in mercury-contaminated stream sediment: A case study of Pohang Gumu Creek in South Korea</t>
  </si>
  <si>
    <t>Simultaneous removal of U(VI) and Re(VII) by highly efficient functionalized ZIF-8 nanosheets adsorbent</t>
  </si>
  <si>
    <t>How microbial biofilms impact the interactions of Quantum Dots with mineral surfaces?</t>
  </si>
  <si>
    <t>Seasonal Zinc Storage and a Strategy for Its Use in Buds of Fruit Trees(1)([OPEN])</t>
  </si>
  <si>
    <t>FeS colloids - formation and mobilization pathways in natural waters</t>
  </si>
  <si>
    <t>Geochemical and mineralogical changes in magnetite Fe-ore tailings induced by biomass organic matter amendment</t>
  </si>
  <si>
    <t>The antimony sorption and transport mechanisms in removal experiment by Mn-coated biochar</t>
  </si>
  <si>
    <t>Hydroponic growth test of maize sprouts to evaluate As, Cd, Cr and Pb translocation from mineral fertilizer and As and Cr speciation</t>
  </si>
  <si>
    <t>Mechanistic study for stibnite oxidative dissolution and sequestration on pyrite</t>
  </si>
  <si>
    <t>Insights into mechanism on organic acids assisted translocation of uranium in Brassica juncea var. foliosa by EXAFS</t>
  </si>
  <si>
    <t>Identifying the existence and molecular structure of the dissolved HCO3-Ca-As(V) complex in water</t>
  </si>
  <si>
    <t>Liquid-phase acetylene hydrogenation over Ag-modified Pd/Sibunit catalysts: Effect of Pd to Ag molar ratio</t>
  </si>
  <si>
    <t>Formation and Immobilization of Cr(VI) Species in Long-Term Tannery Waste Contaminated Soils</t>
  </si>
  <si>
    <t>Cation-pi Interactions with Coexisting Heavy Metals Enhanced the Uptake and Accumulation of Polycyclic Aromatic Hydrocarbons in Spinach</t>
  </si>
  <si>
    <t>Xylem-based long-distance transport and phloem remobilization of copper in Salix integra Thunb</t>
  </si>
  <si>
    <t>Effects of Cr(VI)-reducing bacteria on the behaviour of Cr(VI) adsorption by goethite and haematite: speciation and distribution</t>
  </si>
  <si>
    <t>Interaction Between Zn Deficiency, Toxicity and Turnip Yellow Mosaic Virus Infection inNoccaea ochroleucum</t>
  </si>
  <si>
    <t>The physical chemistry of uranium (VI) immobilization on manganese oxides</t>
  </si>
  <si>
    <t>Role of bacterial cell surface sulfhydryl sites in cadmium detoxification by Pseudomonas putida</t>
  </si>
  <si>
    <t>Shell chemistry of the boreal Campanian bivalve Rastellum diluvianum (Linnaeus, 1767) reveals temperature seasonality, growth rates and life cycle of an extinct Cretaceous oyster</t>
  </si>
  <si>
    <t>Quantifying Microbially Mediated Kinetics of Ferrihydrite Transformation and Arsenic Reduction: Role of the Arsenate-Reducing Gene Expression Pattern</t>
  </si>
  <si>
    <t>Selective Adsorption of Pb(II) on an Annealed Hematite (1102) Surface: Evidence from Crystal Truncation Rod X-ray Diffraction and Density Functional Theory</t>
  </si>
  <si>
    <t>Adsorption of U(VI) on Stoichiometric and Oxidised Mackinawite: a DFT Study</t>
  </si>
  <si>
    <t>Pb Stabilization by a New Chemically Durable Orthophosphate Phase: Insights into the Molecular Mechanism with X-ray Structural Analysis</t>
  </si>
  <si>
    <t>Arsenolipids in Cultured Picocystis Strain ML and Their Occurrence in Biota and Sediment from Mono Lake, California</t>
  </si>
  <si>
    <t>Arsenic contamination in abandoned and active gold mine spoils in Ghana: Geochemical fractionation, speciation, and assessment of the potential human health risk</t>
  </si>
  <si>
    <t>Redox reactions between chromium(VI) and hydroquinone: Alternative pathways for polymerization of organic molecules</t>
  </si>
  <si>
    <t>Simultaneous removal of arsenic, cadmium, and lead from soil by iron-modified magnetic biochar</t>
  </si>
  <si>
    <t>Paspalum urvillei and Setaria parviflora, two grasses naturally adapted to extreme iron-rich environments</t>
  </si>
  <si>
    <t>The chemical species of mercury accumulated by Pseudomonas idrijaensis, a bacterium from a rock of the Idrija mercury mine, Slovenia</t>
  </si>
  <si>
    <t>Mechanism analysis of selenium (VI) immobilization using alkaline-earth metal oxides and ferrous salt</t>
  </si>
  <si>
    <t>Presence of biogenic magnetite in ferromanganese nodules</t>
  </si>
  <si>
    <t>Passivation of lead and cadmium and increase of the nutrient content during sewage sludge composting by phosphate amendments</t>
  </si>
  <si>
    <t>Characterization of Cu distribution in clay-sized soil aggregates by NanoSIMS and micro-XRF</t>
  </si>
  <si>
    <t>Multi-method assessment of PVP-coated silver nanoparticles and artificial sweat mixtures</t>
  </si>
  <si>
    <t>Mechanistic investigation of mercury removal by unmodified and Fe-modified biochars based on synchrotron-based methods</t>
  </si>
  <si>
    <t>Influence of calcination on physico-chemical properties and Ficher-Tropsch activity of titanosilicate supported cobalt catalysts with different pore sizes</t>
  </si>
  <si>
    <t>Low temperature water-gas shift: Optimization of K loading on Pt/m-ZrO2 for enhancing CO conversion</t>
  </si>
  <si>
    <t>Calcium-Uranyl-Carbonato Species Kinetically Limit U(VI) Reduction by Fe(II) and Lead to U(V)-Bearing Ferrihydrite</t>
  </si>
  <si>
    <t>Fe2+/HClO Reaction Produces (FeO2+)-O-IV: An Enhanced Advanced Oxidation Process</t>
  </si>
  <si>
    <t>Thallium and co-genetic trace elements in hydrothermal Fe-Mn deposits of Central Spain</t>
  </si>
  <si>
    <t>Evaluation of materials for iodine and technetium immobilization through sorption and redox-driven processes</t>
  </si>
  <si>
    <t>Phosphorus speciation in cultivated organic soils revealed by P K-edge XANES spectroscopy</t>
  </si>
  <si>
    <t>Copper(I) Promotes Silver Sulfide Dissolution and Increases Silver Phytoavailability</t>
  </si>
  <si>
    <t>Spectroscopic and first-principles investigations of iodine species incorporation into ettringite: Implications for iodine migration in cement waste forms</t>
  </si>
  <si>
    <t>Coconut-fiber biochar reduced the bioavailability of lead but increased its translocation rate in rice plants: Elucidation of immobilization mechanisms and significance of iron plaque barrier on roots using spectroscopic techniques</t>
  </si>
  <si>
    <t>Leaching of hexavalent chromium from young chromite ore processing residue</t>
  </si>
  <si>
    <t>The surface hydroxyl and oxygen vacancy dependent Cr(vi) adsorption performance of BiOCl</t>
  </si>
  <si>
    <t>Release of silver from nanoparticle-based filter paper and the impacts to mouse gut microbiota</t>
  </si>
  <si>
    <t>Citric acid-assisted accumulation of Ni and other metals by Odontarrhena muralis: Implications for phytoextraction and metal foliar distribution assessed by mu-SXRF</t>
  </si>
  <si>
    <t>Cadmium distribution in mature durum wheat grains using dissection, laser ablation-ICP-MS and synchrotron techniques</t>
  </si>
  <si>
    <t>Stabilization process and potential of agro-industrial waste on Pb-Contaminated soil around Pb-Zn mining</t>
  </si>
  <si>
    <t>Radioactive particles released from different sources in the Semipalatinsk Test Site</t>
  </si>
  <si>
    <t>In situ reductive dissolution to remove Iodine-129 from aquifer sediments</t>
  </si>
  <si>
    <t>Effect of interactions between various humic acid fractions and iron nanoparticles on the toxicity to white rot fungus</t>
  </si>
  <si>
    <t>As(III) and As(V) removal mechanisms by Fe-modified biochar characterized using synchrotron-based X-ray absorption spectroscopy and confocal micro-X-ray fluorescence imaging</t>
  </si>
  <si>
    <t>Effects of a nitrification inhibitor on nitrogen species in the soil and the yield and phosphorus uptake of maize</t>
  </si>
  <si>
    <t>Speciation and sorption of phosphorus in agricultural soil profiles of redoximorphic character</t>
  </si>
  <si>
    <t>Assessing chromium pollution and natural stabilization processes in agricultural soils by bulk and micro X-ray analyses</t>
  </si>
  <si>
    <t>Role of Zeolite-Supported Nanoscale Zero-Valent Iron in Selenate Removal</t>
  </si>
  <si>
    <t>Molecular Mechanisms of Chromium(III) Immobilization by Organo-Ferrihydrite Co-precipitates: The Significant Roles of Ferrihydrite and Carboxyl</t>
  </si>
  <si>
    <t>Phosphorus Speciation in Atmospherically Deposited Particulate Matter and Implications for Terrestrial Ecosystem Productivity</t>
  </si>
  <si>
    <t>Iron Speciation in Organic Matter Fractions Isolated from Soils Amended with Biochar and Organic Fertilizers</t>
  </si>
  <si>
    <t>Chromium (VI) in phosphorus fertilizers determined with the diffusive gradients in thin-films (DGT) technique</t>
  </si>
  <si>
    <t>Isolated Pt single atomic sites anchored on nanoporous TiO2 film for highly efficient photocatalytic degradation of low concentration toluene</t>
  </si>
  <si>
    <t>Comparison of in vitro models in a mice model and investigation of the changes in Pb speciation during Pb bioavailability assessments</t>
  </si>
  <si>
    <t>Thermochemical formation of dioxins promoted by chromium chloride: In situ Cr- and Cl-XAFS analysis</t>
  </si>
  <si>
    <t>Micro-XRF mapping and quantitative assessment of Cd in rice (Oryza sativa L.) roots</t>
  </si>
  <si>
    <t>Bioavailability and translocation of metal oxide nanoparticles in the soil-rice plant system</t>
  </si>
  <si>
    <t>Cerium anomalies in riverbanks: Highlight into the role of ferric deposits</t>
  </si>
  <si>
    <t>Simultaneous manganese adsorption and biotransformation by Streptomyces violarus strain SBP1 cell-immobilized biochar</t>
  </si>
  <si>
    <t>Cellular Mercury Coordination Environment, and Not Cell Surface Ligands, Influence Bacterial Methylmercury Production</t>
  </si>
  <si>
    <t>Aqueous Vanadate Removal by Iron(II)-Bearing Phases under Anoxic Conditions</t>
  </si>
  <si>
    <t>Molecular Mechanisms of Lead Binding to Ferrihydrite-Bacteria Composites: ITC, XAFS, and mu-XRF Investigations</t>
  </si>
  <si>
    <t>Transformation of Fe-P Complexes in Bioreactors and P Recovery from Sludge: Investigation by XANES Spectroscopy</t>
  </si>
  <si>
    <t>Diphenylarsinic acid sorption mechanisms in soils using batch experiments and EXAFS spectroscopy</t>
  </si>
  <si>
    <t>Effect of molybdenum on the structure and performance of V2O5/TiO2-SiO2-MoO3 catalysts for the oxidative degradation of o-chlorotoluene</t>
  </si>
  <si>
    <t>Impact of Cr and Co on Tc-99 retention in magnetite: A combined study of ab initio molecular dynamics and experiments</t>
  </si>
  <si>
    <t>Immobilization mechanism of Se oxyanions in geopolymer: Effects of alkaline activators and calcined hydrotalcite additive</t>
  </si>
  <si>
    <t>A novel calcium-based magnetic biochar is effective in stabilization of arsenic and cadmium co-contamination in aerobic soils</t>
  </si>
  <si>
    <t>A tailored oxide interface creates dense Pt single-atom catalysts with high catalytic activity</t>
  </si>
  <si>
    <t>Immobilization of mercury by nano-elemental selenium and the underlying mechanisms in hydroponic-cultured garlic plant</t>
  </si>
  <si>
    <t>Microbial communities and biogenic Mn-oxides in an on-site biofiltration system for cold Fe-(II)- and Mn(II)-rich groundwater treatment</t>
  </si>
  <si>
    <t>Antimony and arsenic speciation, redox-cycling and contrasting mobility in a mining-impacted river system</t>
  </si>
  <si>
    <t>Sequestration of Selenite and Selenate in Gypsum (CaSO4 center dot 2H(2)O): Insights from the Single-Crystal Electron Paramagnetic Resonance Spectroscopy and Synchrotron X-ray Absorption Spectroscopy Study</t>
  </si>
  <si>
    <t>Use of Nano-TiO2 self-assembled flax fiber as a new initiative for immiscible oil/water separation</t>
  </si>
  <si>
    <t>Impact of Natural Organic Matter on Plutonium Vadose Zone Migration from an NH4Pu(V)O2CO3(s) Source</t>
  </si>
  <si>
    <t>Nanoactivated Carbon Reduces Mercury Mobility and Uptake by Oryza sativa L: Mechanistic Investigation Using Spectroscopic and Microscopic Techniques</t>
  </si>
  <si>
    <t>Rethinking the Minamata Tragedy: What Mercury Species Was Really Responsible?</t>
  </si>
  <si>
    <t>A Novel Approach for the Quantification of Different Inorganic and Organic Phosphorus Compounds in Environmental Samples by P L-2,L-3-Edge X-ray Absorption Near-Edge Structure (XANES) Spectroscopy</t>
  </si>
  <si>
    <t>Contaminant Degradation by center dot OH during Sediment Oxygenation: Dependence on Fe(II) Species</t>
  </si>
  <si>
    <t>Mechanistic insights and multiple characterizations of cadmium binding to animal-derived biochar</t>
  </si>
  <si>
    <t>Effective stabilization of arsenic in contaminated soils with biogenic manganese oxide (BMO) materials</t>
  </si>
  <si>
    <t>Evaluating vanadium bioavailability,to cabbage in rural soils using geochemical and micro-spectroscopic techniques</t>
  </si>
  <si>
    <t>Zinc uptake from ZnSO4 (aq) and Zn-EDTA ((aq)) and its root-to-shoot transport in soybean plants (Glycine max) probed by time-resolved in vivo X-ray spectroscopy</t>
  </si>
  <si>
    <t>Deciphering the particle specific effects on metabolism in rat liver and plasma from ZnO nanoparticles versus ionic Zn exposure</t>
  </si>
  <si>
    <t>Clanis bilineata larvae skin-derived biochars for immobilization of lead: Sorption isotherm and molecular mechanism</t>
  </si>
  <si>
    <t>Metals Coprecipitation with Barite: Nano-XRF Observation of Enhanced Strontium Incorporation</t>
  </si>
  <si>
    <t>Quantifying Uncertainties in Sequential Chemical Extraction of Soil Phosphorus Using XANES Spectroscopy</t>
  </si>
  <si>
    <t>Multiple Lines of Evidence Identify U(V) as a Key Intermediate during U(VI) Reduction by Shewanella oneidensis MR1</t>
  </si>
  <si>
    <t>A Robust Model for Prediction of U(VI) Adsorption onto Ferrihydrite Consistent with Spectroscopic Observations</t>
  </si>
  <si>
    <t>Water-soluble iron emitted from vehicle exhaust is linked to primary speciated organic compounds</t>
  </si>
  <si>
    <t>Distribution and speciation of iron in Fe-modified biochars and its application in removal of As(V), As(III), Cr(VI), and Hg(II): An X-ray absorption study</t>
  </si>
  <si>
    <t>Selective immobilization of iodide onto a novel bismuth-impregnated layered mixed metal oxide: Batch and EXAFS studies</t>
  </si>
  <si>
    <t>Removal mechanisms of aqueous Cr(VI) using apple wood biochar: a spectroscopic study</t>
  </si>
  <si>
    <t>Mercury speciation and remediation strategies at a historically elemental mercury spilled site</t>
  </si>
  <si>
    <t>Experimental redox transformations of uranium phosphate minerals and mononuclear species in a contaminated wetland</t>
  </si>
  <si>
    <t>Uptake, translocation and ligand of silver in Lactuca sativa exposed to silver nanoparticles of different size, coatings and concentration</t>
  </si>
  <si>
    <t>Stabilization and transformation of selenium during the Fe(II)-induced transformation of Se(IV)-adsorbed ferrihydrite under anaerobic conditions</t>
  </si>
  <si>
    <t>Determination of calcium and sulfate species in aerosols associated with the conversion of its species through reaction processes in the atmosphere and its influence on cloud condensation nuclei activation</t>
  </si>
  <si>
    <t>Arsenic removal and activity of a sulfate reducing bacteria-enriched anaerobic sludge using zero valent iron as electron donor</t>
  </si>
  <si>
    <t>Rhizosphere modifications of iron-rich minerals and forms of heavy metals encapsulated in sulfidic tailings hardpan</t>
  </si>
  <si>
    <t>Efficient extraction of uranium from environmental samples using phosphoramide functionalized magnetic nanoparticles: Understanding adsorption and binding mechanisms</t>
  </si>
  <si>
    <t>Selenium tolerance, accumulation, localization and speciation in a Cardamine hyperaccumulator and a non-hyperaccumulator</t>
  </si>
  <si>
    <t>Land use change from permanent rice to alternating rice-shrimp or permanent shrimp in the coastal Mekong Delta, Vietnam: Changes in the nutrient status and binding forms</t>
  </si>
  <si>
    <t>Chronic exposure of soybean plants to nanomolar cadmium reveals specific additional high-affinity targets of cadmium toxicity</t>
  </si>
  <si>
    <t>Do homegrown cage-free chickens from an old arsenic mine pose health risks to consumers?</t>
  </si>
  <si>
    <t>Boron incorporation into precipitated calcium carbonates affected by aqueous pH and boron concentration</t>
  </si>
  <si>
    <t>Speciation and fate of toxic cadmium in contaminated paddy soils and rice using XANES/EXAFS spectroscopy</t>
  </si>
  <si>
    <t>Short-Term Iodine Dynamics in Soil Solution</t>
  </si>
  <si>
    <t>Transfer and transformation of CeO2 NPs along a terrestrial trophic food chain</t>
  </si>
  <si>
    <t>Transformation and uptake of silver nanoparticles and silver ions in rice plant (Oryza sativa L.): the effect of iron plaque and dissolved iron</t>
  </si>
  <si>
    <t>Speciation and sorption structure of diphenylarsinic acid in soil clay mineral fractions using sequential extraction and EXAFS spectroscopy</t>
  </si>
  <si>
    <t>Evolution of As speciation with depth in a soil profile with a geothermal As origin</t>
  </si>
  <si>
    <t>Non-destructive characterization of mechanically processed waste printed circuit boards - particle liberation analysis</t>
  </si>
  <si>
    <t>(Im)mobilization and speciation of lead under dynamic redox conditions in a contaminated soil amended with pine sawdust biochar</t>
  </si>
  <si>
    <t>Preservation of nitrogen and sulfur and passivation of heavy metals during sewage sludge composting with KH2PO4 and FeSO4</t>
  </si>
  <si>
    <t>Uncommon chemical species in PM2.5 and PM10 and its potential use as industrial and vehicular markers for source apportionment studies</t>
  </si>
  <si>
    <t>Increased nickel exsolution from LaFe0.8Ni0.2O3 perovskite-derived CO2 methanation catalysts through strontium doping</t>
  </si>
  <si>
    <t>Organic iron complexes enhance iron transport capacity along estuarine salinity gradients of Baltic estuaries</t>
  </si>
  <si>
    <t>Confocal Volumetric mu XRF and Fluorescence Computed mu-Tomography Reveals Arsenic Three-Dimensional Distribution within Intact Pteris vittata Fronds</t>
  </si>
  <si>
    <t>Mechanistic and Thermodynamic Insights into Anion Exchange by Green Rust</t>
  </si>
  <si>
    <t>Energy and Nutrient Recovery from Sewage Sludge and Manure via Anaerobic Digestion with Hydrothermal Pretreatment</t>
  </si>
  <si>
    <t>Chemical nature of zinc in size fractionated particulate matter from residual oil combustion - A comparative study</t>
  </si>
  <si>
    <t>Ca2+ and SO42- accelerate the reduction of Cr(VI) by Penicilliurn oxalicum SL2</t>
  </si>
  <si>
    <t>Uranium and thorium species in phosphate rock and sewage sludge ash based phosphorus fertilizers</t>
  </si>
  <si>
    <t>Tracking the magnetic carriers of heavy metals in contaminated soils based on X-ray microprobe techniques and wavelet transformation</t>
  </si>
  <si>
    <t>In Situ Creation of Oxygen Vacancies in Porous Bimetallic La/Zr Sorbent for Aqueous Phosphate: Hierarchical Pores Control Mass Transport and Vacancy Sites Determine Interaction</t>
  </si>
  <si>
    <t>Mobilization and transformation of arsenic from ternary complex OM-Fe (III)-As(V) in the presence of As(V)-reducing bacteria</t>
  </si>
  <si>
    <t>Spatial distribution and molecular speciation of copper in indigenous plants from contaminated mine sites: Implication for phytostabilization</t>
  </si>
  <si>
    <t>Arsenic speciation in the bracket fungus Fomitopsis betulina from contaminated and pristine sites</t>
  </si>
  <si>
    <t>Extensive accumulation of rare earth elements in estuarine sediments affected by leaching of acid sulfate soils</t>
  </si>
  <si>
    <t>Elucidation of soil phosphorus speciation in mid-Atlantic soils using synchrotron-based microspectroscopic techniques</t>
  </si>
  <si>
    <t>Mineral Element Composition in Grain of Awned and Awnletted Wheat (Triticum aestivum L.) Cultivars: Tissue-Specific Iron Speciation and Phytate and Non-Phytate Ligand Ratio</t>
  </si>
  <si>
    <t>Interfacial reactions of Cu(II) adsorption and hydrolysis driven by nano-scale confinement</t>
  </si>
  <si>
    <t>Biotransformation of adsorbed arsenic on iron minerals by coexisting arsenate-reducing and arsenite-oxidizing bacteria</t>
  </si>
  <si>
    <t>Effects of Co(II) ion exchange, Ni(II)- and V(V)-doping on the transformation behaviors of Cr(III) on hexagonal turbostratic birnessite-water interfaces</t>
  </si>
  <si>
    <t>Thermodynamic and spectroscopic investigation of Nb(V) and Pa(V) sorption on colloidal silica</t>
  </si>
  <si>
    <t>Mercury speciation in preserved historical sludge: Potential risk from sludge contained within reclaimed land of Minamata Bay, Japan</t>
  </si>
  <si>
    <t>Characterization of chromium species and distribution during Cr(VI) removal by biochar using confocal micro-X-ray fluorescence redox mapping and X-ray absorption spectroscopy</t>
  </si>
  <si>
    <t>Tuning the fill percentage in the hydrothermal synthesis process to increase catalyst performance for ozone decomposition</t>
  </si>
  <si>
    <t>Achieving arsenic concentrations of &lt;1 mu g/L by Fe(0) electrolysis: The exceptional performance of magnetite</t>
  </si>
  <si>
    <t>The role of in situ Fenton coagulation on the removal of benzoic acid</t>
  </si>
  <si>
    <t>Ca, Zn, Fe</t>
  </si>
  <si>
    <t>Pb, As</t>
  </si>
  <si>
    <t>S, Si, Ca, Ti, Mn, Fe, Cu, Zn, Pb, and Au</t>
  </si>
  <si>
    <t>Y</t>
  </si>
  <si>
    <t>B</t>
  </si>
  <si>
    <t>Sediment</t>
  </si>
  <si>
    <t>Fe, I</t>
  </si>
  <si>
    <t>P, Fe</t>
  </si>
  <si>
    <t>Pb, P</t>
  </si>
  <si>
    <t>Ni, Co, Zn, Cr, Mn and Fe</t>
  </si>
  <si>
    <t>Ni, Cd</t>
  </si>
  <si>
    <t>?</t>
  </si>
  <si>
    <t>Ag</t>
  </si>
  <si>
    <t>S, Fe</t>
  </si>
  <si>
    <t>Mn, Zn</t>
  </si>
  <si>
    <t>Pb, Cu</t>
  </si>
  <si>
    <t>Mn, Mg, Co and Ni</t>
  </si>
  <si>
    <t>Plant, Bacteria</t>
  </si>
  <si>
    <t>Pt</t>
  </si>
  <si>
    <t>Fe, S</t>
  </si>
  <si>
    <t>Br</t>
  </si>
  <si>
    <t>Zn, Cd</t>
  </si>
  <si>
    <t>U, Eu</t>
  </si>
  <si>
    <t>Protozoa</t>
  </si>
  <si>
    <t>Zn, Cu, Fe</t>
  </si>
  <si>
    <t>P, S</t>
  </si>
  <si>
    <t>Cu, S</t>
  </si>
  <si>
    <t>Zn, Co</t>
  </si>
  <si>
    <t>Na</t>
  </si>
  <si>
    <t>Si, Mn</t>
  </si>
  <si>
    <t>Sr, Se</t>
  </si>
  <si>
    <t>Mo</t>
  </si>
  <si>
    <t>Fungi</t>
  </si>
  <si>
    <t>La, Sr, Ca</t>
  </si>
  <si>
    <t>Cu, Ti</t>
  </si>
  <si>
    <t>U, Th, Nb</t>
  </si>
  <si>
    <t>Zn, Cu, Pb</t>
  </si>
  <si>
    <t>Soil, Invertebrates</t>
  </si>
  <si>
    <t>Pb, Fe</t>
  </si>
  <si>
    <t>Fe, P and S</t>
  </si>
  <si>
    <t>Sludge</t>
  </si>
  <si>
    <t>Fe, S, Hg</t>
  </si>
  <si>
    <t>U, Re</t>
  </si>
  <si>
    <t>Zn, Se</t>
  </si>
  <si>
    <t>As, Cr</t>
  </si>
  <si>
    <t>Ag, Pd</t>
  </si>
  <si>
    <t>Mg, Ca, Li, Sr</t>
  </si>
  <si>
    <t>As, Cd, Pb</t>
  </si>
  <si>
    <t>Mn, Fe</t>
  </si>
  <si>
    <t>Pb, Cd</t>
  </si>
  <si>
    <t>I, Tc</t>
  </si>
  <si>
    <t>Cu, Ag</t>
  </si>
  <si>
    <t>Pb, Fe, Mn</t>
  </si>
  <si>
    <t>Bacteria, Vertebrates</t>
  </si>
  <si>
    <t>Ni, Co, Cr, Fe, Zn, Mn</t>
  </si>
  <si>
    <t>Pb, Zn</t>
  </si>
  <si>
    <t>Sr, Cs, Pu, Am</t>
  </si>
  <si>
    <t xml:space="preserve">N, P </t>
  </si>
  <si>
    <t>Plant, Soil</t>
  </si>
  <si>
    <t>Plant, Mineral</t>
  </si>
  <si>
    <t>Soil, Vertebrates</t>
  </si>
  <si>
    <t>Zn, Cu, Ce</t>
  </si>
  <si>
    <t>Soil, Plant</t>
  </si>
  <si>
    <t>V, Fe</t>
  </si>
  <si>
    <t>Bacteria, Mineral</t>
  </si>
  <si>
    <t>Fe, P</t>
  </si>
  <si>
    <t>Cr, Co, Tc</t>
  </si>
  <si>
    <t>As, Cd, Ca</t>
  </si>
  <si>
    <t>Fe, Mn</t>
  </si>
  <si>
    <t>Pu</t>
  </si>
  <si>
    <t>As, Cr, Hg</t>
  </si>
  <si>
    <t>Se, Fe</t>
  </si>
  <si>
    <t>Ca, S</t>
  </si>
  <si>
    <t>Mineral, Plant</t>
  </si>
  <si>
    <t>Se, S</t>
  </si>
  <si>
    <t>S, P</t>
  </si>
  <si>
    <t>Plant, Invertebrates, Vertebrates</t>
  </si>
  <si>
    <t>U, Th</t>
  </si>
  <si>
    <t>Fe, Ti, Zn, Co, Cr, Cu, Mn, As</t>
  </si>
  <si>
    <t>La, Zr</t>
  </si>
  <si>
    <t>Soil, Bacteria</t>
  </si>
  <si>
    <t>Soil, Sediment</t>
  </si>
  <si>
    <t>Co, Ni, V</t>
  </si>
  <si>
    <t>Nb, Pa</t>
  </si>
  <si>
    <t>Sediment, Sludge</t>
  </si>
  <si>
    <t>Fe, S, P</t>
  </si>
  <si>
    <t>Xie, C; Chen, YS; Li, Y; Wang, XX; Song, CS</t>
  </si>
  <si>
    <t>Wei, YL; Hu, MJ; Peng, YH</t>
  </si>
  <si>
    <t>Vogel, M; Gunther, A; Rossberg, A; Li, B; Bernhard, G; Raff, J</t>
  </si>
  <si>
    <t>Prietzel, J; Thieme, J; Paterson, D</t>
  </si>
  <si>
    <t>Tang, QH; Gong, XN; Zhao, PZ; Chen, YT; Yang, YH</t>
  </si>
  <si>
    <t>Law, GTW; Geissler, A; Lloyd, JR; Livens, FR; Boothman, C; Begg, JDC; Denecke, MA; Rothe, J; Dardenne, K; Burke, IT; Charnock, JM; Morris, K</t>
  </si>
  <si>
    <t>Luo, T; Cui, JL; Hu, S; Huang, YY; Jing, CY</t>
  </si>
  <si>
    <t>Lucredio, AF; Bellido, JDA; Assaf, EM</t>
  </si>
  <si>
    <t>Oumi, Y; Manabe, T; Sasaki, H; Inuzuka, T; Sano, T</t>
  </si>
  <si>
    <t>Seyfferth, AL; Webb, SM; Andrews, JC; Fendorf, S</t>
  </si>
  <si>
    <t>Tian, XL; Zhou, S; Zhang, ZY; He, XA; Yu, MJ; Lin, DH</t>
  </si>
  <si>
    <t>Yoon, IH; Moon, DH; Kim, KW; Lee, KY; Lee, JH; Kim, MG</t>
  </si>
  <si>
    <t>Unrine, JM; Tsyusko, OV; Hunyadi, SE; Judy, JD; Bertsch, PM</t>
  </si>
  <si>
    <t>Kruse, J; Negassa, W; Appathurai, N; Zuin, L; Leinweber, P</t>
  </si>
  <si>
    <t>Gerke, TL; Scheckel, KG; Maynard, JB</t>
  </si>
  <si>
    <t>Eiche, E; Kramar, U; Berg, M; Berner, Z; Norra, S; Neumann, T</t>
  </si>
  <si>
    <t>Reza, AHMS; Jean, JS; Lee, MK; Liu, CC; Bundschuh, J; Yang, HJ; Lee, JF; Lee, YC</t>
  </si>
  <si>
    <t>Muller, K; Ciminelli, VST; Dantas, MSS; Willscher, S</t>
  </si>
  <si>
    <t>Vespa, M; Lanson, M; Manceau, A</t>
  </si>
  <si>
    <t>Lopez-Moreno, ML; de la Rosa, G; Hernandez-Viezcas, JA; Castillo-Michel, H; Botez, CE; Peralta-Videa, JR; Gardea-Torresdey, JL</t>
  </si>
  <si>
    <t>Jeong, HY; Sun, K; Hayes, KF</t>
  </si>
  <si>
    <t>Cuven, S; Francus, P; Lamoureux, SF</t>
  </si>
  <si>
    <t>Hu, SQ; Liu, DP; Wang, CA; Chen, YT; Guo, Z; Borgna, A; Yang, YH</t>
  </si>
  <si>
    <t>Legros, S; Chaurand, P; Rose, J; Masion, A; Briois, V; Ferrasse, JH; Saint Macary, H; Bottero, JY; Doelsch, E</t>
  </si>
  <si>
    <t>Liang, XL; Zhong, YH; Zhu, SY; Zhu, JX; Yuan, P; He, HP; Zhang, J</t>
  </si>
  <si>
    <t>Kruse, J; Schlichting, A; Siemens, J; Regier, T; Leinweber, P</t>
  </si>
  <si>
    <t>Yi, ZJ</t>
  </si>
  <si>
    <t>Chen, CP; Juang, KW; Lin, TH; Lee, DY</t>
  </si>
  <si>
    <t>De Gusseme, B; Du Laing, G; Hennebel, T; Renard, P; Chidambaram, D; Fitts, JP; Bruneel, E; Van Driessche, I; Verbeken, K; Boon, N; Verstraete, W</t>
  </si>
  <si>
    <t>Terzano, R; Santoro, A; Spagnuolo, M; Vekemans, B; Medici, L; Janssens, K; Gottlicher, J; Denecke, MA; Mangold, S; Ruggiero, P</t>
  </si>
  <si>
    <t>Tian, SK; Lu, LL; Yang, XO; Webb, SM; Du, YH; Brown, PH</t>
  </si>
  <si>
    <t>Freeman, JL; Tamaoki, M; Stushnoff, C; Quinn, CF; Cappa, JJ; Devonshire, J; Fakra, SC; Marcus, MA; McGrath, SP; Van Hoewyk, D; Pilon-Smits, EAH</t>
  </si>
  <si>
    <t>Lee, TR; Wilkin, RT</t>
  </si>
  <si>
    <t>Ona-Nguema, G; Morin, G; Wang, YH; Foster, AL; Juillot, F; Calas, G; Brown, GE</t>
  </si>
  <si>
    <t>Yang, L; Steefel, CI; Marcus, MA; Bargar, JR</t>
  </si>
  <si>
    <t>Bigalke, M; Weyer, S; Wilcke, W</t>
  </si>
  <si>
    <t>Shen, YS; Wang, SL; Huang, ST; Tzou, YM; Huang, JH</t>
  </si>
  <si>
    <t>Zhang, Y; Dou, XM; Yang, M; He, H; Jing, CY; Wu, ZY</t>
  </si>
  <si>
    <t>Chrysochoou, M; Ferreira, DR; Johnston, CP</t>
  </si>
  <si>
    <t>Goh, KH; Lim, TT; Banas, A; Dong, ZL</t>
  </si>
  <si>
    <t>Bacquart, T; Deves, G; Ortega, R</t>
  </si>
  <si>
    <t>Birri, PNR; Perez, RD; Cremonezzi, D; Perez, CA; Rubio, M; Bongiovanni, GA</t>
  </si>
  <si>
    <t>Wu, WM; Carley, J; Green, SJ; Luo, J; Kelly, SD; Van Nostrand, J; Lowe, K; Mehlhorn, T; Carroll, S; Boonchayanant, B; Lofller, FE; Watson, D; Kemner, KM; Zhou, JZ; Kitanidis, PK; Kostka, JE; Jardine, PM; Criddle, CS</t>
  </si>
  <si>
    <t>Lin, HR; Shi, JY; Wu, B; Yang, JJ; Chen, YX; Zhao, YD; Hu, TD</t>
  </si>
  <si>
    <t>Nomura, Y; Fujiwara, K; Terada, A; Nakai, S; Hosomi, M</t>
  </si>
  <si>
    <t>Zhu, MQ; Ginder-Vogel, M; Sparks, DL</t>
  </si>
  <si>
    <t>Fletcher, KE; Boyanov, MI; Thomas, SH; Wu, QZ; Kemner, KM; Loffler, FE</t>
  </si>
  <si>
    <t>Kachenko, AG; Grafe, M; Singh, B; Heald, SM</t>
  </si>
  <si>
    <t>Zhu, FF; Takaoka, M; Oshita, K; Kitajima, Y; Inada, Y; Morisawa, S; Tsuno, H</t>
  </si>
  <si>
    <t>Pattanaik, S; Huggins, FE; Huffman, GP</t>
  </si>
  <si>
    <t>Takaoka, M; Fujimori, T; Shiono, A; Yamamoto, T; Takeda, N; Oshita, K; Uruga, T; Sun, Y; Tanaka, T</t>
  </si>
  <si>
    <t>Bruggeman, C; Maes, N</t>
  </si>
  <si>
    <t>Yamaguchi, N; Nakano, M; Takamatsu, R; Tanida, H</t>
  </si>
  <si>
    <t>Vogel-Mikus, K; Arcon, I; Kodre, A</t>
  </si>
  <si>
    <t>Ferrandon, M; Kropf, AJ; Krause, T</t>
  </si>
  <si>
    <t>Mitsunobu, S; Takahashi, Y; Terada, Y; Sakata, M</t>
  </si>
  <si>
    <t>Chakraborty, S; Favre, F; Banerjee, D; Scheinost, AC; Mullet, M; Ehrhardt, JJ; Brendle, J; Vidal, L; Charlet, L</t>
  </si>
  <si>
    <t>Pearce, DC; Dowling, K; Gerson, AR; Sim, MR; Sutton, SR; Newville, M; Russell, R; McOrist, G</t>
  </si>
  <si>
    <t>Sitte, J; Akob, DM; Kaufmann, C; Finster, K; Banerjee, D; Burkhardt, EM; Kostka, JE; Scheinost, AC; Buchel, G; Kuesel, K</t>
  </si>
  <si>
    <t>Liu, H; Wang, Y; Ma, Y; Wei, Y; Pan, GQ</t>
  </si>
  <si>
    <t>Lewis, J; Sjostrom, J; Skyllberg, U; Hagglund, L</t>
  </si>
  <si>
    <t>Harada, E; Hokura, A; Takada, S; Baba, K; Terada, Y; Nakai, I; Yazaki, K</t>
  </si>
  <si>
    <t>Tanaka, H; Kaino, R; Okumura, K; Kizuka, T; Nakagawa, Y; Tomishige, K</t>
  </si>
  <si>
    <t>Collins, RN; Bakkaus, E; Carriere, M; Khodja, H; Proux, O; Morel, JL; Gouget, B</t>
  </si>
  <si>
    <t>Nancharaiah, YV; Dodge, C; Venugopalan, VP; Narasimhan, SV; Francis, AJ</t>
  </si>
  <si>
    <t>Meunier, L; Walker, SR; Wragg, J; Parsons, MB; Koch, I; Jamieson, HE; Reimer, KJ</t>
  </si>
  <si>
    <t>Fujimori, T; Takaoka, M; Morisawa, S</t>
  </si>
  <si>
    <t>Burton, ED; Johnston, SG; Watling, K; Bush, RT; Keene, AF; Sullivan, LA</t>
  </si>
  <si>
    <t>Negassa, W; Kruse, J; Michalik, D; Appathurai, N; Zuin, L; Leinweber, P</t>
  </si>
  <si>
    <t>O'Loughlin, EJ; Kelly, SD; Kemner, KM</t>
  </si>
  <si>
    <t>Kim, HS; Ahn, JY; Hwang, KY; Kim, IK; Hwang, I</t>
  </si>
  <si>
    <t>Legros, S; Doelsch, E; Masion, A; Rose, J; Borshneck, D; Proux, O; Hazemann, JL; Saint-Macary, H; Bottero, JY</t>
  </si>
  <si>
    <t>Reza, AHMS; Jean, JS; Yang, HJ; Lee, MK; Woodall, B; Liu, CC; Lee, JF; Luo, SD</t>
  </si>
  <si>
    <t>Campos, A; Lohitharn, N; Roy, A; Lotero, E; Goodwin, JG; Spivey, JJ</t>
  </si>
  <si>
    <t>Sakamoto, T; Kikuchi, H; Miyao, T; Yoshida, A; Naito, S</t>
  </si>
  <si>
    <t>Keiluweit, M; Nico, PS; Johnson, MG; Kleber, M</t>
  </si>
  <si>
    <t>Skyllberg, U; Drott, A</t>
  </si>
  <si>
    <t>Mitsunobu, S; Takahashi, Y; Terada, Y</t>
  </si>
  <si>
    <t>Chakrabrty, S; Bardelli, F; Charlet, L</t>
  </si>
  <si>
    <t>Kiser, JR; Manning, BA</t>
  </si>
  <si>
    <t>Rinaldi, N; Kubota, T; Okamoto, Y</t>
  </si>
  <si>
    <t>Uzu, G; Sobanska, S; Sarret, G; Munoz, M; Dumat, C</t>
  </si>
  <si>
    <t>McNear, DH; Chaney, RL; Sparks, DL</t>
  </si>
  <si>
    <t>Kubota, T; Rinaldi, N; Okumura, K; Honma, T; Hirayama, S; Okamoto, Y</t>
  </si>
  <si>
    <t>Vasireddy, S; Campos, A; Miamee, E; Adeyiga, A; Armstrong, R; Allison, JD; Spivey, JJ</t>
  </si>
  <si>
    <t>Shimizu, M; Ginder-Vogel, M; Parikh, SJ; Sparks, DL</t>
  </si>
  <si>
    <t>Diaz-Somoano, M; Lopez-Anton, MA; Huggins, FE; Martinez-Tarazona, MR</t>
  </si>
  <si>
    <t>Munsel, D; Kramar, U; Dissard, D; Nehrke, G; Berner, Z; Bijma, J; Reichart, GJ; Neumann, T</t>
  </si>
  <si>
    <t>Sammut, ML; Noack, Y; Rose, J; Hazemann, JL; Proux, O; Depoux, M; Ziebel, A; Fiani, E</t>
  </si>
  <si>
    <t>Lassalle-Kaiser, B; Hureau, C; Pantazis, DA; Pushkar, Y; Guillot, R; Yachandra, VK; Yano, J; Neese, F; Anxolabehere-Mallart, E</t>
  </si>
  <si>
    <t>Dong, WM; Liang, LY; Brooks, S; Southworth, G; Gu, BH</t>
  </si>
  <si>
    <t>Wilkin, RT; Rogers, DA</t>
  </si>
  <si>
    <t>Amstaetter, K; Borch, T; Larese-Casanova, P; Kappler, A</t>
  </si>
  <si>
    <t>Wang, YH; Morin, G; Ona-Nguema, G; Juillot, F; Guyot, F; Calas, G; Brown, GE</t>
  </si>
  <si>
    <t>Landrot, G; Ginder-Vogel, M; Sparks, DL</t>
  </si>
  <si>
    <t>Kelly, SD; Wu, WM; Yang, F; Criddle, CS; Marsh, TL; O'Loughlin, EJ; Ravel, B; Watson, D; Jardine, PM; Kemner, KM</t>
  </si>
  <si>
    <t>Yang, F; Pecina, DA; Kelly, SD; Kim, SH; Kemner, KM; Long, DT; Marsh, TL</t>
  </si>
  <si>
    <t>Suzuki, Y; Tanaka, K; Kozai, N; Ohnuki, T</t>
  </si>
  <si>
    <t>He, HA; Xia, JL; Jiang, HC; Yan, Y; Liang, CL; Ma, CY; Zheng, L; Zhao, YD; Qiu, GZ</t>
  </si>
  <si>
    <t>Laird, BD; Peak, D; Siciliano, SD</t>
  </si>
  <si>
    <t>He, ZQ; Dou, ZX</t>
  </si>
  <si>
    <t>Moore, KL; Schroder, M; Lombi, E; Zhao, FJ; McGrath, SP; Hawkesford, MJ; Shewry, PR; Grovenor, CRM</t>
  </si>
  <si>
    <t>Jacobs, G; Davis, BH</t>
  </si>
  <si>
    <t>MacLean, LCW; Beauchemin, S; Rasmussen, PE</t>
  </si>
  <si>
    <t>Sulfur poisoning of CeO2-Al2O3-supported mono- and bi-metallic Ni and Rh catalysts in steam reforming of liquid hydrocarbons at low and high temperatures</t>
  </si>
  <si>
    <t>Thermal enrichment and speciation of copper in rice husk ashes</t>
  </si>
  <si>
    <t>Biosorption of U(VI) by the green algae Chlorella vulgaris in dependence of pH value and cell activity</t>
  </si>
  <si>
    <t>Phosphorus speciation of forest-soil organic surface layers using P K-edge XANES spectroscopy</t>
  </si>
  <si>
    <t>Copper-manganese oxide catalysts supported on alumina: Physicochemical features and catalytic performances in the aerobic oxidation of benzyl alcohol</t>
  </si>
  <si>
    <t>Geomicrobiological Redox Cycling of the Transuranic Element Neptunium</t>
  </si>
  <si>
    <t>Arsenic Removal and Recovery from Copper Smelting Wastewater Using TiO2</t>
  </si>
  <si>
    <t>Effects of adding La and Ce to hydrotalcite-type Ni/Mg/Al catalyst precursors on ethanol steam reforming reactions</t>
  </si>
  <si>
    <t>Preparation of Ti incorporated Y zeolites by a post-synthesis method under acidic conditions and their catalytic properties</t>
  </si>
  <si>
    <t>Arsenic Localization, Speciation, and Co-Occurrence with Iron on Rice (Oryza sativa L.) Roots Having Variable Fe Coatings</t>
  </si>
  <si>
    <t>Metal Impurities Dominate the Sorption of a Commercially Available Carbon Nanotube for Pb(II) from Water</t>
  </si>
  <si>
    <t>Mechanism for the stabilization/solidification of arsenic-contaminated soils with Portland cement and cement kiln dust</t>
  </si>
  <si>
    <t>Effects of Particle Size on Chemical Speciation and Bioavailability of Copper to Earthworms (Eisenia fetida) Exposed to Copper Nanoparticles</t>
  </si>
  <si>
    <t>Phosphorus Speciation in Sequentially Extracted Agro-Industrial By-Products: Evidence from X-ray Absorption Near Edge Structure Spectroscopy</t>
  </si>
  <si>
    <t>Speciation and distribution of vanadium in drinking water iron pipe corrosion by-products</t>
  </si>
  <si>
    <t>Geochemical changes in individual sediment grains during sequential arsenic extractions</t>
  </si>
  <si>
    <t>Implications of organic matter on arsenic mobilization into groundwater: Evidence from northwestern (Chapai-Nawabganj), central (Manikganj) and southeastern (Chandpur) Bangladesh</t>
  </si>
  <si>
    <t>A comparative study of As(III) and As(V) in aqueous solutions and adsorbed on iron oxy-hydroxides by Raman spectroscopy</t>
  </si>
  <si>
    <t>Natural Attenuation of Zinc Pollution in Smelter-Affected Soil</t>
  </si>
  <si>
    <t>Evidence of the Differential Biotransformation and Genotoxicity of ZnO and CeO2 Nanoparticles on Soybean (Glycine max) Plants</t>
  </si>
  <si>
    <t>Microscopic and Spectroscopic Characterization of Hg(II) Immobilization by Mackinawite (FeS)</t>
  </si>
  <si>
    <t>Estimation of grain size variability with micro X-ray fluorescence in laminated lacustrine sediments, Cape Bounty, Canadian High Arctic</t>
  </si>
  <si>
    <t>Liquid-phase epoxidation of trans-stilbene and cis-cyclooctene over vanadium-exchanged faujasite zeolite catalysts</t>
  </si>
  <si>
    <t>Investigation of Copper Speciation in Pig Slurry by a Multitechnique Approach</t>
  </si>
  <si>
    <t>The decolorization of Acid Orange II in non-homogeneous Fenton reaction catalyzed by natural vanadium-titanium magnetite</t>
  </si>
  <si>
    <t>Pyrolysis-field ionization mass spectrometry and nitrogen K-edge XANES spectroscopy applied to bulk soil leachates-a case study</t>
  </si>
  <si>
    <t>Microbial removal of uranyl by sulfate reducing bacteria in the presence of Fe (III) (hydr)oxides</t>
  </si>
  <si>
    <t>Assessing the phytotoxicity of chromium in Cr(VI)-spiked soils by Cr speciation using XANES and resin extractable Cr(III) and Cr(VI)</t>
  </si>
  <si>
    <t>Virus Removal by Biogenic Cerium</t>
  </si>
  <si>
    <t>Solving mercury (Hg) speciation in soil samples by synchrotron X-ray microspectroscopic techniques</t>
  </si>
  <si>
    <t>Spatial Imaging and Speciation of Lead in the Accumulator Plant Sedum alfredii by Microscopically Focused Synchrotron X-ray Investigation</t>
  </si>
  <si>
    <t>Molecular Mechanisms of Selenium Tolerance and Hyperaccumulation in Stanleya pinnata</t>
  </si>
  <si>
    <t>Iron hydroxy carbonate formation in zerovalent iron permeable reactive barriers: Characterization and evaluation of phase stability</t>
  </si>
  <si>
    <t>XANES Evidence for Rapid Arsenic(III) Oxidation at Magnetite and Ferrihydrite Surfaces by Dissolved O-2 via Fe2+-Mediated Reactions</t>
  </si>
  <si>
    <t>Kinetics of Fe(II)-Catalyzed Transformation of 6-line Ferrihydrite under Anaerobic Flow Conditions</t>
  </si>
  <si>
    <t>Copper Isotope Fractionation during Complexation with Insolubilized Humic Acid</t>
  </si>
  <si>
    <t>Biosorption of Cr(VI) by coconut coir: Spectroscopic investigation on the reaction mechanism of Cr(VI) with lignocellulosic material</t>
  </si>
  <si>
    <t>Removal of arsenate from water by using an Fe-Ce oxide adsorbent: Effects of coexistent fluoride and phosphate</t>
  </si>
  <si>
    <t>Calcium polysulfide treatment of Cr(VI)-contaminated soil</t>
  </si>
  <si>
    <t>Sorption characteristics and mechanisms of oxyanions and oxyhalides having different molecular properties on Mg/Al layered double hydroxide nanoparticles</t>
  </si>
  <si>
    <t>Direct speciation analysis of arsenic in sub-cellular compartments using micro-X-ray absorption spectroscopy</t>
  </si>
  <si>
    <t>Association between As and Cu renal cortex accumulation and physiological and histological alterations after chronic arsenic intake</t>
  </si>
  <si>
    <t>Effects of Nitrate on the Stability of Uranium in a Bioreduced Region of the Subsurface</t>
  </si>
  <si>
    <t>Speciation and biochemical transformations of sulfur and copper in rice rhizosphere and bulk soil-XANES evidence of sulfur and copper associations</t>
  </si>
  <si>
    <t>Prevention of lead leaching from fly ashes by mechanochemical treatment</t>
  </si>
  <si>
    <t>Ni(II) Sorption on Biogenic Mn-Oxides with Varying Mn Octahedral Layer Structure</t>
  </si>
  <si>
    <t>U(VI) Reduction to Mononuclear U(IV) by Desulfitobacterium Species</t>
  </si>
  <si>
    <t>Arsenic Speciation in Tissues of the Hyperaccumulator P. calomelanos var. austroamericana using X-ray Absorption Spectroscopy</t>
  </si>
  <si>
    <t>Chlorides behavior in raw fly ash washing experiments</t>
  </si>
  <si>
    <t>Growth of Nanoscale Nickel Ferrite on Carbonaceous Matrix- A Novel Method of Turning Harmful Particulates into a Functional Nanocomposite: An XAFS Study</t>
  </si>
  <si>
    <t>Formation of chlorinated aromatics in model fly ashes using various copper compounds</t>
  </si>
  <si>
    <t>Uptake of Uranium(VI) by Pyrite under Boom Clay Conditions: Influence of Dissolved Organic Carbon</t>
  </si>
  <si>
    <t>Inorganic iodine incorporation into soil organic matter: evidence from iodine K-edge X-ray absorption near-edge structure</t>
  </si>
  <si>
    <t>Complexation of cadmium in seeds and vegetative tissues of the cadmium hyperaccumulator Thlaspi praecox as studied by X-ray absorption spectroscopy</t>
  </si>
  <si>
    <t>Bimetallic Ni-Rh catalysts with low amounts of Rh for the steam and autothermal reforming of n-butane for fuel cell applications</t>
  </si>
  <si>
    <t>Antimony(V) Incorporation into Synthetic Ferrihydrite, Goethite, and Natural Iron Oxyhydroxides</t>
  </si>
  <si>
    <t>U(VI) Sorption and Reduction by Fe(II) Sorbed on Montmorillonite</t>
  </si>
  <si>
    <t>Arsenic microdistribution and speciation in toenail clippings of children living in a historic gold mining area</t>
  </si>
  <si>
    <t>Microbial Links between Sulfate Reduction and Metal Retention in Uranium- and Heavy Metal-Contaminated Soil</t>
  </si>
  <si>
    <t>The microstructure of ferrihydrite and its catalytic reactivity</t>
  </si>
  <si>
    <t>Distribution, Chemical Speciation, and Mobility of Lead and Antimony Originating from Small Arms Ammunition in a Coarse-Grained Unsaturated Surface Sand</t>
  </si>
  <si>
    <t>Characterization of Cadmium Accumulation in Willow as a Woody Metal Accumulator Using Synchrotron Radiation-Based X-Ray Microanalyses</t>
  </si>
  <si>
    <t>Comparative study of Rh/MgO modified with Fe, Co or Ni for the catalytic partial oxidation of methane at short contact time. Part I: Characterization of catalysts</t>
  </si>
  <si>
    <t>Uptake, Localization, and Speciation of Cobalt in Triticum aestivum L. (Wheat) and Lycopersicon esculentum M. (Tomato)</t>
  </si>
  <si>
    <t>Immobilization of Cr(VI) and Its Reduction to Cr(III) Phosphate by Granular Biofilms Comprising a Mixture of Microbes</t>
  </si>
  <si>
    <t>Effects of Soil Composition and Mineralogy on the Bioaccessibility of Arsenic from Tailings and Soil in Gold Mine Districts of Nova Scotia</t>
  </si>
  <si>
    <t>Chlorinated Aromatic Compounds in a Thermal Process Promoted by Oxychlorination of Ferric Chloride</t>
  </si>
  <si>
    <t>Arsenic Effects and Behavior in Association with the Fe(II)-Catalyzed Transformation of Schwertmannite</t>
  </si>
  <si>
    <t>Phosphorus Speciation in Agro-Industrial Byproducts: Sequential Fractionation, Solution P-31 NMR, and P K- and L-2,L-3-Edge XANES Spectroscopy</t>
  </si>
  <si>
    <t>XAFS Investigation of the Interactions of U-VI with Secondary Mineralization Products from the Bioreduction of Fe-III Oxides</t>
  </si>
  <si>
    <t>Atmospherically Stable Nanoscale Zero-Valent Iron Particles Formed under Controlled Air Contact: Characteristics and Reactivity</t>
  </si>
  <si>
    <t>Combining Size Fractionation, Scanning Electron Microscopy, and X-ray Absorption Spectroscopy to Probe Zinc Speciation in Pig Slurry</t>
  </si>
  <si>
    <t>Occurrence of arsenic in core sediments and groundwater in the Chapai-Nawabganj District, northwestern Bangladesh</t>
  </si>
  <si>
    <t>An activity and XANES study of Mn-promoted, Fe-based Fischer-Tropsch catalysts</t>
  </si>
  <si>
    <t>Effect of transition metal element addition upon liquid phase reforming of methanol with water over TiO2 supported Pt catalysts</t>
  </si>
  <si>
    <t>Dynamic Molecular Structure of Plant Biomass-Derived Black Carbon (Biochar)</t>
  </si>
  <si>
    <t>Competition between Disordered Iron Sulfide and Natural Organic Matter Associated Thiols for Mercury(II)-An EXAFS Study</t>
  </si>
  <si>
    <t>mu-XANES Evidence for the Reduction of Sb(V) to Sb(III) in Soil from Sb Mine Tailing</t>
  </si>
  <si>
    <t>Reactivities of Fe(II) on Calcite: Selenium Reduction</t>
  </si>
  <si>
    <t>Reduction and immobilization of chromium(VI) by iron(II)-treated faujasite</t>
  </si>
  <si>
    <t>Effect of citric acid addition on the hydrodesulfurization activity of MoO3/Al2O3 catalysts</t>
  </si>
  <si>
    <t>Foliar Lead Uptake by Lettuce Exposed to Atmospheric Fallouts</t>
  </si>
  <si>
    <t>The hyperaccumulator Alyssum murale uses complexation with nitrogen and oxygen donor ligands for Ni transport and storage</t>
  </si>
  <si>
    <t>In situ XAFS study of the sulfidation of Co-Mo/B2O3/Al2O3 hydrodesulfurization catalysts prepared by using citric acid as a chelating agent</t>
  </si>
  <si>
    <t>Study of attrition of Fe-based catalyst supported over spent FCC catalysts and their Fischer-Tropsch activity in a fixed bed reactor</t>
  </si>
  <si>
    <t>Molecular Scale Assessment of Methylarsenic Sorption on Aluminum Oxide</t>
  </si>
  <si>
    <t>The stability of arsenic and selenium compounds that were retained in limestone in a coal gasification atmosphere</t>
  </si>
  <si>
    <t>Heavy metal incorporation in foraminiferal calcite: results from multi-element enrichment culture experiments with Ammonia tepida</t>
  </si>
  <si>
    <t>Speciation of Cd and Pb in dust emitted from sinter plant</t>
  </si>
  <si>
    <t>Activation of a water molecule using a mononuclear Mn complex: from Mn-aquo, to Mn-hydroxo, to Mn-oxyl via charge compensation</t>
  </si>
  <si>
    <t>Roles of dissolved organic matter in the speciation of mercury and methylmercury in a contaminated ecosystem in Oak Ridge, Tennessee</t>
  </si>
  <si>
    <t>Nickel sulfide formation at low temperature: initial precipitates, solubility and transformation products</t>
  </si>
  <si>
    <t>Redox Transformation of Arsenic by Fe(II)-Activated Goethite (alpha-FeOOH)</t>
  </si>
  <si>
    <t>Evidence for Different Surface Speciation of Arsenite and Arsenate on Green Rust: An EXAFS and XANES Study</t>
  </si>
  <si>
    <t>Kinetics of Chromium(III) Oxidation by Manganese(IV) Oxides Using Quick Scanning X-ray Absorption Fine Structure Spectroscopy (Q-XAFS)</t>
  </si>
  <si>
    <t>Uranium Transformations in Static Microcosms</t>
  </si>
  <si>
    <t>Biosequestration via cooperative binding of copper by Ralstonia pickettii</t>
  </si>
  <si>
    <t>Effects of Citrate, NTA, and EDTA on the Reduction of U(VI) by Shewanella putrefaciens</t>
  </si>
  <si>
    <t>Sulfur Species Investigation in Extra- and Intracellular Sulfur Globules of Acidithiobacillus ferrooxidans and Acidithiobacillus caldus</t>
  </si>
  <si>
    <t>The effect of residence time and fluid volume to soil mass (LS) ratio on in vitro arsenic bioaccessibility from poorly crystalline scorodite</t>
  </si>
  <si>
    <t>PHOSPHORUS FORMS IN ANIMAL MANURE AND THE IMPACT ON SOIL P STATUS</t>
  </si>
  <si>
    <t>NanoSIMS analysis of arsenic and selenium in cereal grain</t>
  </si>
  <si>
    <t>Conversion of Biomass to Liquid Fuels and Chemicals via the Fischer-Tropsch Synthesis Route</t>
  </si>
  <si>
    <t>Application of Synchrotron X-ray Techniques for the Determination of Metal Speciation in (House) Dust Particles</t>
  </si>
  <si>
    <t>Cu, Mn</t>
  </si>
  <si>
    <t>Sediment, Bacteria</t>
  </si>
  <si>
    <t>Np</t>
  </si>
  <si>
    <t>La, Ce</t>
  </si>
  <si>
    <t>Soil, Slurry</t>
  </si>
  <si>
    <t>Water, Sediment</t>
  </si>
  <si>
    <t>Zn, Ce</t>
  </si>
  <si>
    <t>Slurry</t>
  </si>
  <si>
    <t>V, Ti</t>
  </si>
  <si>
    <t>Vertebrate</t>
  </si>
  <si>
    <t>As, Cu</t>
  </si>
  <si>
    <t>S, Cu</t>
  </si>
  <si>
    <t>Cl</t>
  </si>
  <si>
    <t>Ni, Rh</t>
  </si>
  <si>
    <t>U, Fe</t>
  </si>
  <si>
    <t>S, U</t>
  </si>
  <si>
    <t>Pb, Sb</t>
  </si>
  <si>
    <t>Soil, Mineral</t>
  </si>
  <si>
    <t>Fe, Co, Ni</t>
  </si>
  <si>
    <t>Plant, Atmospheric</t>
  </si>
  <si>
    <t>As, Se</t>
  </si>
  <si>
    <t>Cu, Ni</t>
  </si>
  <si>
    <t>Foraminifer</t>
  </si>
  <si>
    <t>Cd, Pb</t>
  </si>
  <si>
    <t>%</t>
  </si>
  <si>
    <t>Li</t>
  </si>
  <si>
    <t>Cs</t>
  </si>
  <si>
    <t>Am</t>
  </si>
  <si>
    <t>Advanced imaging techniques for assessment of structure, composition and function in biofilm systems</t>
  </si>
  <si>
    <t>Composition and Morphology of Individual Combustion, Biomass Burning, and Secondary Organic Particle Types Obtained Using Urban and Coastal ATOFMS and STXM-NEXAFS Measurements</t>
  </si>
  <si>
    <t>Microscopic characterization of carbonaceous aerosol particle aging in the outflow from Mexico City</t>
  </si>
  <si>
    <t>Biogenic oxidized organic functional groups in aerosol particles from a mountain forest site and their similarities to laboratory chamber products</t>
  </si>
  <si>
    <t>Microscopy study of biologically mediated alteration of natural mid-oceanic ridge basalts and magnetic implications</t>
  </si>
  <si>
    <t>Septate-tubular textures in 2.0-Ga pillow lavas from the Pechenga Greenstone Belt: a nano-spectroscopic approach to investigate their biogenicity</t>
  </si>
  <si>
    <t>Neu, TR; Manz, B; Volke, F; Dynes, JJ; Hitchcock, AP; Lawrence, JR</t>
  </si>
  <si>
    <t/>
  </si>
  <si>
    <t>Bahadur, R; Russell, LM; Prather, K</t>
  </si>
  <si>
    <t>Moffet, RC; Henn, TR; Tivanski, AV; Hopkins, RJ; Desyaterik, Y; Kilcoyne, ALD; Tyliszczak, T; Fast, J; Barnard, J; Shutthanandan, V; Cliff, SS; Perry, KD; Laskin, A; Gilles, MK</t>
  </si>
  <si>
    <t>Schwartz, RE; Russell, LM; Sjostedt, SJ; Vlasenko, A; Slowik, JG; Abbatt, JPD; Macdonald, AM; Li, SM; Liggio, J; Toom-Sauntry, D; Leaitch, WR</t>
  </si>
  <si>
    <t>Carlut, J; Benzerara, K; Horen, H; Menguy, N; Janots, D; Findling, N; Addad, A; Machouk, I</t>
  </si>
  <si>
    <t>Fliegel, D; Wirth, R; Simonetti, A; Furnes, H; Staudigel, H; Hanski, E; Muehlenbachs, K</t>
  </si>
  <si>
    <t>Intracellular amorphous Ca-carbonate and magnetite biomineralization by a magnetotactic bacterium affiliated to the Alphaproteobacteria</t>
  </si>
  <si>
    <t>Advances in Nanoscale Study of Organomineral Complexes of Termite Mounds and Associated Soils: A Systematic Review</t>
  </si>
  <si>
    <t>Spatially Resolved Organomineral Interactions across a Permafrost Chronosequence</t>
  </si>
  <si>
    <t>Microscale and molecular analyses of river biofilm communities treated with microgram levels of cerium oxide nanoparticles indicate limited but significant effects</t>
  </si>
  <si>
    <t>Complexation by Organic Matter Controls Uranium Mobility in Anoxic Sediments</t>
  </si>
  <si>
    <t>Sodium adsorption by reusable zeolite adsorbents: integrated adsorption cycles for salinised groundwater treatment</t>
  </si>
  <si>
    <t>Aerosol Hygroscopicity on A Single Particle Level Using Microscopic and Spectroscopic Techniques: A Review</t>
  </si>
  <si>
    <t>Aging induced changes in ice nucleation activity of combustion aerosol as determined by near edge X-ray absorption fine structure (NEXAFS) spectroscopy</t>
  </si>
  <si>
    <t>Magnetotaxis as an Adaptation to Enable Bacterial Shuttling of Microbial Sulfur and Sulfur Cycling Across Aquatic Oxic-Anoxic Interfaces</t>
  </si>
  <si>
    <t>Regulation mechanisms of humic acid on Pb stress in tea plant (Camellia sinensis L.)</t>
  </si>
  <si>
    <t>Organic composition of three different size ranges of aerosol particles over the Southern Ocean</t>
  </si>
  <si>
    <t>Metatranscriptomic Insights Into the Response of River Biofilm Communities to Ionic and Nano-Zinc Oxide Exposures</t>
  </si>
  <si>
    <t>Monteil, CL; Benzerara, K; Menguy, N; Bidaud, CC; Michot-Achdjian, E; Bolzoni, R; Mathon, FP; Coutaud, M; Alonso, B; Garau, C; Jezequel, D; Viollier, E; Ginet, N; Floriani, M; Swaraj, S; Sachse, M; Busigny, V; Duprat, E; Guyot, F; Lefevre, CT</t>
  </si>
  <si>
    <t>Eze, PN; Kokwe, A; Eze, JU</t>
  </si>
  <si>
    <t>Sowers, TD; Wani, RP; Coward, EK; Fischel, MHH; Betts, AR; Douglas, TA; Duckworth, OW; Sparks, DL</t>
  </si>
  <si>
    <t>Lawrence, JR; Paule, A; Swerhone, GDW; Roy, J; Grigoryan, AA; Dynes, JJ; Chekabab, SM; Korber, DR</t>
  </si>
  <si>
    <t>Bone, SE; Cliff, J; Weaver, K; Takacs, CJ; Roycroft, S; Fendorf, S; Bargar, JR</t>
  </si>
  <si>
    <t>Siemens, AM; Dynes, JJ; Chang, W</t>
  </si>
  <si>
    <t>Wu, L; Ro, CU</t>
  </si>
  <si>
    <t>Mahrt, F; Alpert, PA; Dou, J; Gronquist, P; Arroyo, PC; Ammann, M; Lohmann, U; Kanji, ZA</t>
  </si>
  <si>
    <t>Li, JH; Liu, PY; Wang, J; Roberts, AP; Pan, YX</t>
  </si>
  <si>
    <t>Duan, DC; Tong, JH; Xu, Q; Dai, LY; Ye, J; Wu, HX; Xu, C; Shi, JY</t>
  </si>
  <si>
    <t>Saliba, G; Sanchez, KJ; Russell, LM; Twohy, CH; Roberts, GC; Lewis, S; Dedrick, J; McCluskey, CS; Moore, K; DeMott, PJ; Toohey, DW</t>
  </si>
  <si>
    <t>Bergsveinson, J; Roy, J; Maynard, C; Sanschagrin, S; Freeman, CN; Swerhone, GDW; Dynes, JJ; Tremblay, J; Greer, CW; Korber, DR; Lawrence, JR</t>
  </si>
  <si>
    <t>Mineral, Sediment</t>
  </si>
  <si>
    <t>/</t>
  </si>
  <si>
    <t>S, N, C, Fe</t>
  </si>
  <si>
    <t>Web of Science publication results were screened to remove any publications that incorporate synchrotron X-ray techniques which study non-living subjects (e.g. minerals, catalysts, air particles). Soil was included within the classification of living subjects, owing to the presence of organic rich matter often containing lots of microfauna and macrofauna, which is of interest to ecological studies. Through manual review of the articles, elements and organism classes were identified and totalled to examine trends in synchrotron X-ray technique usage over the last two decades.</t>
  </si>
  <si>
    <t>C, K</t>
  </si>
  <si>
    <t>Mineral, Water</t>
  </si>
  <si>
    <t>Mineral, Atmospheric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</si>
</sst>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9C0006"/>
      <name val="Calibri"/>
      <family val="2"/>
      <scheme val="minor"/>
    </font>
    <font>
      <sz val="11"/>
      <color rgb="FF00B050"/>
      <name val="Calibri"/>
      <family val="2"/>
      <scheme val="minor"/>
    </font>
    <font>
      <b/>
      <sz val="11"/>
      <color theme="1"/>
      <name val="Calibri"/>
      <family val="2"/>
      <scheme val="minor"/>
    </font>
    <font>
      <sz val="11"/>
      <color rgb="FF2A2D35"/>
      <name val="Source Sans Pro"/>
      <family val="2"/>
    </font>
    <font>
      <sz val="10"/>
      <name val="Arial"/>
      <family val="2"/>
    </font>
    <font>
      <sz val="11"/>
      <name val="Calibri"/>
      <family val="2"/>
      <scheme val="minor"/>
    </font>
    <font>
      <b/>
      <sz val="11"/>
      <name val="Calibri"/>
      <family val="2"/>
      <scheme val="minor"/>
    </font>
    <font>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theme="5" tint="0.79998168889431442"/>
        <bgColor indexed="64"/>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5" fillId="0" borderId="0"/>
    <xf numFmtId="0" fontId="8" fillId="4" borderId="10" applyNumberFormat="0" applyFont="0" applyAlignment="0" applyProtection="0"/>
  </cellStyleXfs>
  <cellXfs count="31">
    <xf numFmtId="0" fontId="0" fillId="0" borderId="0" xfId="0"/>
    <xf numFmtId="0" fontId="0" fillId="0" borderId="0" xfId="0" applyFill="1"/>
    <xf numFmtId="0" fontId="0" fillId="0" borderId="1" xfId="0" applyBorder="1"/>
    <xf numFmtId="0" fontId="0" fillId="0" borderId="1" xfId="0" applyBorder="1" applyAlignment="1">
      <alignment horizontal="center"/>
    </xf>
    <xf numFmtId="0" fontId="0" fillId="0" borderId="1" xfId="0" applyBorder="1" applyAlignment="1">
      <alignment wrapText="1"/>
    </xf>
    <xf numFmtId="17" fontId="0" fillId="0" borderId="0" xfId="0" applyNumberFormat="1"/>
    <xf numFmtId="16" fontId="0" fillId="0" borderId="0" xfId="0" applyNumberFormat="1"/>
    <xf numFmtId="0" fontId="2" fillId="0" borderId="1" xfId="0" applyFont="1" applyBorder="1"/>
    <xf numFmtId="0" fontId="3" fillId="0" borderId="0" xfId="0" applyFont="1"/>
    <xf numFmtId="0" fontId="0" fillId="0" borderId="0" xfId="0"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8" xfId="0" applyBorder="1" applyAlignment="1">
      <alignment horizontal="center"/>
    </xf>
    <xf numFmtId="2" fontId="0" fillId="0" borderId="1" xfId="0" applyNumberFormat="1" applyBorder="1" applyAlignment="1">
      <alignment horizontal="center"/>
    </xf>
    <xf numFmtId="2" fontId="0" fillId="0" borderId="6" xfId="0" applyNumberFormat="1" applyBorder="1" applyAlignment="1">
      <alignment horizontal="center"/>
    </xf>
    <xf numFmtId="0" fontId="1" fillId="2" borderId="0" xfId="1"/>
    <xf numFmtId="0" fontId="0" fillId="0" borderId="1" xfId="0" applyBorder="1" applyAlignment="1">
      <alignment horizontal="center"/>
    </xf>
    <xf numFmtId="0" fontId="0" fillId="0" borderId="5" xfId="0" applyFill="1" applyBorder="1"/>
    <xf numFmtId="0" fontId="0" fillId="0" borderId="7" xfId="0" applyFill="1" applyBorder="1"/>
    <xf numFmtId="0" fontId="0" fillId="0" borderId="9" xfId="0" applyBorder="1" applyAlignment="1">
      <alignment horizontal="center"/>
    </xf>
    <xf numFmtId="0" fontId="4" fillId="0" borderId="0" xfId="0" applyFont="1" applyFill="1" applyAlignment="1">
      <alignment wrapText="1"/>
    </xf>
    <xf numFmtId="0" fontId="5" fillId="0" borderId="0" xfId="2"/>
    <xf numFmtId="0" fontId="5" fillId="0" borderId="0" xfId="2" applyAlignment="1"/>
    <xf numFmtId="0" fontId="6" fillId="0" borderId="0" xfId="0" applyFont="1"/>
    <xf numFmtId="0" fontId="1" fillId="4" borderId="10" xfId="3" applyFont="1"/>
    <xf numFmtId="2" fontId="0" fillId="0" borderId="0" xfId="0" applyNumberFormat="1"/>
    <xf numFmtId="0" fontId="7" fillId="3" borderId="1" xfId="0" applyFont="1" applyFill="1" applyBorder="1" applyAlignment="1">
      <alignment horizontal="center" vertical="center" wrapText="1"/>
    </xf>
    <xf numFmtId="0" fontId="3" fillId="0" borderId="11" xfId="0" applyFont="1" applyBorder="1" applyAlignment="1">
      <alignment horizontal="center"/>
    </xf>
    <xf numFmtId="0" fontId="0" fillId="0" borderId="1" xfId="0" applyBorder="1" applyAlignment="1">
      <alignment horizontal="center"/>
    </xf>
  </cellXfs>
  <cellStyles count="4">
    <cellStyle name="Bad" xfId="1" builtinId="27"/>
    <cellStyle name="Normal" xfId="0" builtinId="0"/>
    <cellStyle name="Normal 2" xfId="2" xr:uid="{6276F691-B73D-4BB3-A4A5-6C14D323F2F2}"/>
    <cellStyle name="Note" xfId="3" builtinId="1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colors>
    <mruColors>
      <color rgb="FFF8D3BA"/>
      <color rgb="FFFBE9DD"/>
      <color rgb="FFE8FAD2"/>
      <color rgb="FFD8F6B4"/>
      <color rgb="FFBAEF79"/>
      <color rgb="FF6DA945"/>
      <color rgb="FF538034"/>
      <color rgb="FFFFE48F"/>
      <color rgb="FFFFD85B"/>
      <color rgb="FFD7A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7248150895622"/>
          <c:y val="3.6405727964840519E-2"/>
          <c:w val="0.84927382193753154"/>
          <c:h val="0.36483623334905996"/>
        </c:manualLayout>
      </c:layout>
      <c:scatterChart>
        <c:scatterStyle val="lineMarker"/>
        <c:varyColors val="0"/>
        <c:ser>
          <c:idx val="0"/>
          <c:order val="0"/>
          <c:spPr>
            <a:ln w="19050" cap="rnd">
              <a:noFill/>
              <a:round/>
            </a:ln>
            <a:effectLst/>
          </c:spPr>
          <c:marker>
            <c:symbol val="diamond"/>
            <c:size val="7"/>
            <c:spPr>
              <a:gradFill>
                <a:gsLst>
                  <a:gs pos="0">
                    <a:schemeClr val="bg2">
                      <a:lumMod val="90000"/>
                    </a:schemeClr>
                  </a:gs>
                  <a:gs pos="16000">
                    <a:schemeClr val="bg2">
                      <a:lumMod val="90000"/>
                    </a:schemeClr>
                  </a:gs>
                  <a:gs pos="64000">
                    <a:schemeClr val="bg2">
                      <a:lumMod val="10000"/>
                    </a:schemeClr>
                  </a:gs>
                  <a:gs pos="38000">
                    <a:schemeClr val="bg2">
                      <a:lumMod val="50000"/>
                    </a:schemeClr>
                  </a:gs>
                </a:gsLst>
                <a:lin ang="2700000" scaled="1"/>
              </a:gradFill>
              <a:ln w="9525">
                <a:solidFill>
                  <a:schemeClr val="tx1"/>
                </a:solidFill>
              </a:ln>
              <a:effectLst/>
            </c:spPr>
          </c:marker>
          <c:trendline>
            <c:spPr>
              <a:ln w="22225" cap="rnd">
                <a:solidFill>
                  <a:schemeClr val="tx1"/>
                </a:solidFill>
                <a:prstDash val="dash"/>
              </a:ln>
              <a:effectLst/>
            </c:spPr>
            <c:trendlineType val="linear"/>
            <c:dispRSqr val="1"/>
            <c:dispEq val="0"/>
            <c:trendlineLbl>
              <c:layout>
                <c:manualLayout>
                  <c:x val="6.5355870926383274E-3"/>
                  <c:y val="8.7181011532467462E-2"/>
                </c:manualLayout>
              </c:layout>
              <c:numFmt formatCode="General" sourceLinked="0"/>
              <c:spPr>
                <a:noFill/>
                <a:ln>
                  <a:noFill/>
                </a:ln>
                <a:effectLst/>
              </c:spPr>
              <c:txPr>
                <a:bodyPr rot="0" spcFirstLastPara="1" vertOverflow="ellipsis" vert="horz" wrap="square" anchor="ctr" anchorCtr="1"/>
                <a:lstStyle/>
                <a:p>
                  <a:pPr algn="ctr" rtl="0">
                    <a:defRPr lang="en-US"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rendlineLbl>
          </c:trendline>
          <c:xVal>
            <c:numRef>
              <c:f>'Publication Numbers'!$B$3:$B$23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'Publication Numbers'!$C$3:$C$23</c:f>
              <c:numCache>
                <c:formatCode>General</c:formatCode>
                <c:ptCount val="21"/>
                <c:pt idx="0">
                  <c:v>1025</c:v>
                </c:pt>
                <c:pt idx="1">
                  <c:v>1307</c:v>
                </c:pt>
                <c:pt idx="2">
                  <c:v>1080</c:v>
                </c:pt>
                <c:pt idx="3">
                  <c:v>1182</c:v>
                </c:pt>
                <c:pt idx="4">
                  <c:v>1239</c:v>
                </c:pt>
                <c:pt idx="5">
                  <c:v>1560</c:v>
                </c:pt>
                <c:pt idx="6">
                  <c:v>1405</c:v>
                </c:pt>
                <c:pt idx="7">
                  <c:v>1521</c:v>
                </c:pt>
                <c:pt idx="8">
                  <c:v>1420</c:v>
                </c:pt>
                <c:pt idx="9">
                  <c:v>1580</c:v>
                </c:pt>
                <c:pt idx="10">
                  <c:v>1558</c:v>
                </c:pt>
                <c:pt idx="11">
                  <c:v>1737</c:v>
                </c:pt>
                <c:pt idx="12">
                  <c:v>1742</c:v>
                </c:pt>
                <c:pt idx="13">
                  <c:v>1923</c:v>
                </c:pt>
                <c:pt idx="14">
                  <c:v>2102</c:v>
                </c:pt>
                <c:pt idx="15">
                  <c:v>2165</c:v>
                </c:pt>
                <c:pt idx="16">
                  <c:v>2150</c:v>
                </c:pt>
                <c:pt idx="17">
                  <c:v>2272</c:v>
                </c:pt>
                <c:pt idx="18">
                  <c:v>2382</c:v>
                </c:pt>
                <c:pt idx="19">
                  <c:v>2538</c:v>
                </c:pt>
                <c:pt idx="20">
                  <c:v>2711</c:v>
                </c:pt>
              </c:numCache>
            </c:numRef>
          </c:yVal>
          <c:smooth val="0"/>
          <c:extLst>
            <c:ext xmlns:c16="http://schemas.microsoft.com/office/drawing/2014/chart" uri="{C3380CC4-5D6E-409C-BE32-E72D297353CC}">
              <c16:uniqueId val="{00000000-D732-4905-9312-CFF4F3030811}"/>
            </c:ext>
          </c:extLst>
        </c:ser>
        <c:dLbls>
          <c:showLegendKey val="0"/>
          <c:showVal val="0"/>
          <c:showCatName val="0"/>
          <c:showSerName val="0"/>
          <c:showPercent val="0"/>
          <c:showBubbleSize val="0"/>
        </c:dLbls>
        <c:axId val="534657136"/>
        <c:axId val="534656152"/>
      </c:scatterChart>
      <c:valAx>
        <c:axId val="534657136"/>
        <c:scaling>
          <c:orientation val="minMax"/>
          <c:max val="2020"/>
          <c:min val="2000"/>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lgn="ctr">
              <a:defRPr lang="en-GB"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4656152"/>
        <c:crosses val="autoZero"/>
        <c:crossBetween val="midCat"/>
        <c:majorUnit val="5"/>
      </c:valAx>
      <c:valAx>
        <c:axId val="534656152"/>
        <c:scaling>
          <c:orientation val="minMax"/>
          <c:max val="3000"/>
          <c:min val="0"/>
        </c:scaling>
        <c:delete val="0"/>
        <c:axPos val="l"/>
        <c:title>
          <c:tx>
            <c:rich>
              <a:bodyPr rot="-5400000" spcFirstLastPara="1" vertOverflow="ellipsis" vert="horz" wrap="square" anchor="ctr" anchorCtr="1"/>
              <a:lstStyle/>
              <a:p>
                <a:pPr algn="ctr">
                  <a:def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Number of Published Records</a:t>
                </a:r>
              </a:p>
            </c:rich>
          </c:tx>
          <c:layout>
            <c:manualLayout>
              <c:xMode val="edge"/>
              <c:yMode val="edge"/>
              <c:x val="2.3515510984379751E-2"/>
              <c:y val="1.6378804190369994E-2"/>
            </c:manualLayout>
          </c:layout>
          <c:overlay val="0"/>
          <c:spPr>
            <a:noFill/>
            <a:ln>
              <a:noFill/>
            </a:ln>
            <a:effectLst/>
          </c:spPr>
          <c:txPr>
            <a:bodyPr rot="-5400000" spcFirstLastPara="1" vertOverflow="ellipsis" vert="horz" wrap="square" anchor="ctr" anchorCtr="1"/>
            <a:lstStyle/>
            <a:p>
              <a:pPr algn="ctr">
                <a:def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lgn="ctr">
              <a:defRPr lang="en-GB"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4657136"/>
        <c:crosses val="autoZero"/>
        <c:crossBetween val="midCat"/>
        <c:majorUnit val="500"/>
      </c:valAx>
      <c:spPr>
        <a:noFill/>
        <a:ln>
          <a:noFill/>
        </a:ln>
        <a:effectLst/>
      </c:spPr>
    </c:plotArea>
    <c:legend>
      <c:legendPos val="r"/>
      <c:layout>
        <c:manualLayout>
          <c:xMode val="edge"/>
          <c:yMode val="edge"/>
          <c:x val="0.6687817016762112"/>
          <c:y val="0.60241745269901781"/>
          <c:w val="0.12296684632346412"/>
          <c:h val="7.3350127806729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4491551054971"/>
          <c:y val="2.8408913925777754E-2"/>
          <c:w val="0.84984366277376"/>
          <c:h val="0.34084224807146146"/>
        </c:manualLayout>
      </c:layout>
      <c:scatterChart>
        <c:scatterStyle val="lineMarker"/>
        <c:varyColors val="0"/>
        <c:ser>
          <c:idx val="0"/>
          <c:order val="0"/>
          <c:spPr>
            <a:ln w="19050" cap="rnd">
              <a:noFill/>
              <a:round/>
            </a:ln>
            <a:effectLst/>
          </c:spPr>
          <c:marker>
            <c:symbol val="triangle"/>
            <c:size val="7"/>
            <c:spPr>
              <a:gradFill>
                <a:gsLst>
                  <a:gs pos="0">
                    <a:schemeClr val="accent6">
                      <a:lumMod val="40000"/>
                      <a:lumOff val="60000"/>
                    </a:schemeClr>
                  </a:gs>
                  <a:gs pos="16000">
                    <a:schemeClr val="accent6">
                      <a:lumMod val="40000"/>
                      <a:lumOff val="60000"/>
                    </a:schemeClr>
                  </a:gs>
                  <a:gs pos="57000">
                    <a:schemeClr val="accent6">
                      <a:lumMod val="75000"/>
                    </a:schemeClr>
                  </a:gs>
                  <a:gs pos="32000">
                    <a:schemeClr val="accent6">
                      <a:lumMod val="60000"/>
                      <a:lumOff val="40000"/>
                    </a:schemeClr>
                  </a:gs>
                </a:gsLst>
                <a:lin ang="2700000" scaled="1"/>
              </a:gradFill>
              <a:ln w="9525">
                <a:solidFill>
                  <a:schemeClr val="tx1"/>
                </a:solidFill>
              </a:ln>
              <a:effectLst/>
            </c:spPr>
          </c:marker>
          <c:trendline>
            <c:spPr>
              <a:ln w="25400" cap="rnd">
                <a:solidFill>
                  <a:schemeClr val="accent6">
                    <a:lumMod val="75000"/>
                  </a:schemeClr>
                </a:solidFill>
                <a:prstDash val="sysDot"/>
              </a:ln>
              <a:effectLst/>
            </c:spPr>
            <c:trendlineType val="linear"/>
            <c:dispRSqr val="1"/>
            <c:dispEq val="0"/>
            <c:trendlineLbl>
              <c:layout>
                <c:manualLayout>
                  <c:x val="5.0546101589178747E-3"/>
                  <c:y val="6.7927229978374803E-2"/>
                </c:manualLayout>
              </c:layout>
              <c:numFmt formatCode="General" sourceLinked="0"/>
              <c:spPr>
                <a:noFill/>
                <a:ln>
                  <a:noFill/>
                </a:ln>
                <a:effectLst/>
              </c:spPr>
              <c:txPr>
                <a:bodyPr rot="0" spcFirstLastPara="1" vertOverflow="ellipsis" vert="horz" wrap="square" anchor="ctr" anchorCtr="1"/>
                <a:lstStyle/>
                <a:p>
                  <a:pPr algn="ctr" rtl="0">
                    <a:defRPr lang="en-US"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rendlineLbl>
          </c:trendline>
          <c:xVal>
            <c:numRef>
              <c:f>'Publication Numbers'!$B$3:$B$23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'Publication Numbers'!$D$3:$D$23</c:f>
              <c:numCache>
                <c:formatCode>General</c:formatCode>
                <c:ptCount val="21"/>
                <c:pt idx="0">
                  <c:v>45</c:v>
                </c:pt>
                <c:pt idx="1">
                  <c:v>36</c:v>
                </c:pt>
                <c:pt idx="2">
                  <c:v>48</c:v>
                </c:pt>
                <c:pt idx="3">
                  <c:v>60</c:v>
                </c:pt>
                <c:pt idx="4">
                  <c:v>63</c:v>
                </c:pt>
                <c:pt idx="5">
                  <c:v>85</c:v>
                </c:pt>
                <c:pt idx="6">
                  <c:v>75</c:v>
                </c:pt>
                <c:pt idx="7">
                  <c:v>93</c:v>
                </c:pt>
                <c:pt idx="8">
                  <c:v>85</c:v>
                </c:pt>
                <c:pt idx="9">
                  <c:v>124</c:v>
                </c:pt>
                <c:pt idx="10">
                  <c:v>104</c:v>
                </c:pt>
                <c:pt idx="11">
                  <c:v>152</c:v>
                </c:pt>
                <c:pt idx="12">
                  <c:v>135</c:v>
                </c:pt>
                <c:pt idx="13">
                  <c:v>152</c:v>
                </c:pt>
                <c:pt idx="14">
                  <c:v>180</c:v>
                </c:pt>
                <c:pt idx="15">
                  <c:v>181</c:v>
                </c:pt>
                <c:pt idx="16">
                  <c:v>193</c:v>
                </c:pt>
                <c:pt idx="17">
                  <c:v>186</c:v>
                </c:pt>
                <c:pt idx="18">
                  <c:v>230</c:v>
                </c:pt>
                <c:pt idx="19">
                  <c:v>219</c:v>
                </c:pt>
                <c:pt idx="20">
                  <c:v>249</c:v>
                </c:pt>
              </c:numCache>
            </c:numRef>
          </c:yVal>
          <c:smooth val="0"/>
          <c:extLst>
            <c:ext xmlns:c16="http://schemas.microsoft.com/office/drawing/2014/chart" uri="{C3380CC4-5D6E-409C-BE32-E72D297353CC}">
              <c16:uniqueId val="{00000000-9005-41E6-86B6-8E2FC3E51D0C}"/>
            </c:ext>
          </c:extLst>
        </c:ser>
        <c:dLbls>
          <c:showLegendKey val="0"/>
          <c:showVal val="0"/>
          <c:showCatName val="0"/>
          <c:showSerName val="0"/>
          <c:showPercent val="0"/>
          <c:showBubbleSize val="0"/>
        </c:dLbls>
        <c:axId val="1718564239"/>
        <c:axId val="1718563407"/>
      </c:scatterChart>
      <c:valAx>
        <c:axId val="1718564239"/>
        <c:scaling>
          <c:orientation val="minMax"/>
          <c:max val="2020"/>
          <c:min val="2000"/>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lgn="ctr">
              <a:defRPr lang="en-US"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718563407"/>
        <c:crosses val="autoZero"/>
        <c:crossBetween val="midCat"/>
        <c:majorUnit val="5"/>
      </c:valAx>
      <c:valAx>
        <c:axId val="1718563407"/>
        <c:scaling>
          <c:orientation val="minMax"/>
          <c:max val="250"/>
          <c:min val="0"/>
        </c:scaling>
        <c:delete val="0"/>
        <c:axPos val="l"/>
        <c:title>
          <c:tx>
            <c:rich>
              <a:bodyPr rot="-5400000" spcFirstLastPara="1" vertOverflow="ellipsis" vert="horz" wrap="square" anchor="ctr" anchorCtr="1"/>
              <a:lstStyle/>
              <a:p>
                <a:pPr>
                  <a:defRPr lang="en-GB" sz="15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sz="15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Number of Published Records</a:t>
                </a:r>
              </a:p>
            </c:rich>
          </c:tx>
          <c:layout>
            <c:manualLayout>
              <c:xMode val="edge"/>
              <c:yMode val="edge"/>
              <c:x val="3.269576084786132E-2"/>
              <c:y val="7.0722898741497151E-3"/>
            </c:manualLayout>
          </c:layout>
          <c:overlay val="0"/>
          <c:spPr>
            <a:noFill/>
            <a:ln>
              <a:noFill/>
            </a:ln>
            <a:effectLst/>
          </c:spPr>
          <c:txPr>
            <a:bodyPr rot="-5400000" spcFirstLastPara="1" vertOverflow="ellipsis" vert="horz" wrap="square" anchor="ctr" anchorCtr="1"/>
            <a:lstStyle/>
            <a:p>
              <a:pPr>
                <a:defRPr lang="en-GB" sz="15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lgn="ctr">
              <a:defRPr lang="en-US"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718564239"/>
        <c:crosses val="autoZero"/>
        <c:crossBetween val="midCat"/>
      </c:valAx>
      <c:spPr>
        <a:noFill/>
        <a:ln>
          <a:noFill/>
        </a:ln>
        <a:effectLst/>
      </c:spPr>
    </c:plotArea>
    <c:legend>
      <c:legendPos val="r"/>
      <c:layout>
        <c:manualLayout>
          <c:xMode val="edge"/>
          <c:yMode val="edge"/>
          <c:x val="0.34264467410770688"/>
          <c:y val="0.48343232979014084"/>
          <c:w val="0.12114484798736738"/>
          <c:h val="7.4129282814609981E-2"/>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39940266087428"/>
          <c:y val="4.2395111029362345E-2"/>
          <c:w val="0.78106706489275046"/>
          <c:h val="0.73566860278295476"/>
        </c:manualLayout>
      </c:layout>
      <c:barChart>
        <c:barDir val="col"/>
        <c:grouping val="stacked"/>
        <c:varyColors val="0"/>
        <c:ser>
          <c:idx val="0"/>
          <c:order val="0"/>
          <c:tx>
            <c:strRef>
              <c:f>'Organism Graphs'!$B$3</c:f>
              <c:strCache>
                <c:ptCount val="1"/>
                <c:pt idx="0">
                  <c:v>Soil</c:v>
                </c:pt>
              </c:strCache>
            </c:strRef>
          </c:tx>
          <c:spPr>
            <a:gradFill flip="none" rotWithShape="1">
              <a:gsLst>
                <a:gs pos="0">
                  <a:schemeClr val="accent5">
                    <a:lumMod val="89000"/>
                  </a:schemeClr>
                </a:gs>
                <a:gs pos="5000">
                  <a:schemeClr val="accent5">
                    <a:lumMod val="89000"/>
                  </a:schemeClr>
                </a:gs>
                <a:gs pos="34000">
                  <a:schemeClr val="accent5">
                    <a:lumMod val="75000"/>
                  </a:schemeClr>
                </a:gs>
                <a:gs pos="77000">
                  <a:srgbClr val="003399"/>
                </a:gs>
              </a:gsLst>
              <a:lin ang="2700000" scaled="1"/>
              <a:tileRect/>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Graphs'!$D$3:$H$3</c:f>
              <c:numCache>
                <c:formatCode>0.00</c:formatCode>
                <c:ptCount val="3"/>
                <c:pt idx="0" formatCode="General">
                  <c:v>31.25</c:v>
                </c:pt>
                <c:pt idx="1">
                  <c:v>28.000000000000004</c:v>
                </c:pt>
                <c:pt idx="2">
                  <c:v>29.72972972972973</c:v>
                </c:pt>
              </c:numCache>
            </c:numRef>
          </c:val>
          <c:extLst>
            <c:ext xmlns:c16="http://schemas.microsoft.com/office/drawing/2014/chart" uri="{C3380CC4-5D6E-409C-BE32-E72D297353CC}">
              <c16:uniqueId val="{00000000-CE68-45D9-8032-F6EF96E9453E}"/>
            </c:ext>
          </c:extLst>
        </c:ser>
        <c:ser>
          <c:idx val="1"/>
          <c:order val="1"/>
          <c:tx>
            <c:strRef>
              <c:f>'Organism Graphs'!$B$4</c:f>
              <c:strCache>
                <c:ptCount val="1"/>
                <c:pt idx="0">
                  <c:v>Plant</c:v>
                </c:pt>
              </c:strCache>
            </c:strRef>
          </c:tx>
          <c:spPr>
            <a:gradFill>
              <a:gsLst>
                <a:gs pos="0">
                  <a:schemeClr val="accent6">
                    <a:lumMod val="75000"/>
                  </a:schemeClr>
                </a:gs>
                <a:gs pos="5000">
                  <a:schemeClr val="accent6">
                    <a:lumMod val="75000"/>
                  </a:schemeClr>
                </a:gs>
                <a:gs pos="25000">
                  <a:schemeClr val="accent6">
                    <a:lumMod val="75000"/>
                  </a:schemeClr>
                </a:gs>
                <a:gs pos="80000">
                  <a:srgbClr val="008000"/>
                </a:gs>
              </a:gsLst>
              <a:lin ang="2700000" scaled="1"/>
            </a:gradFill>
            <a:ln w="12700">
              <a:solidFill>
                <a:schemeClr val="tx1"/>
              </a:solidFill>
            </a:ln>
            <a:effectLst/>
          </c:spPr>
          <c:invertIfNegative val="0"/>
          <c:cat>
            <c:numRef>
              <c:f>'Organism Graphs'!$D$2:$H$2</c:f>
              <c:numCache>
                <c:formatCode>General</c:formatCode>
                <c:ptCount val="3"/>
                <c:pt idx="0">
                  <c:v>2000</c:v>
                </c:pt>
                <c:pt idx="1">
                  <c:v>2010</c:v>
                </c:pt>
                <c:pt idx="2">
                  <c:v>2020</c:v>
                </c:pt>
              </c:numCache>
            </c:numRef>
          </c:cat>
          <c:val>
            <c:numRef>
              <c:f>'Organism Graphs'!$D$4:$H$4</c:f>
              <c:numCache>
                <c:formatCode>0.00</c:formatCode>
                <c:ptCount val="3"/>
                <c:pt idx="0" formatCode="General">
                  <c:v>31.25</c:v>
                </c:pt>
                <c:pt idx="1">
                  <c:v>36</c:v>
                </c:pt>
                <c:pt idx="2">
                  <c:v>41.216216216216218</c:v>
                </c:pt>
              </c:numCache>
            </c:numRef>
          </c:val>
          <c:extLst>
            <c:ext xmlns:c16="http://schemas.microsoft.com/office/drawing/2014/chart" uri="{C3380CC4-5D6E-409C-BE32-E72D297353CC}">
              <c16:uniqueId val="{00000009-CE68-45D9-8032-F6EF96E9453E}"/>
            </c:ext>
          </c:extLst>
        </c:ser>
        <c:ser>
          <c:idx val="2"/>
          <c:order val="2"/>
          <c:tx>
            <c:strRef>
              <c:f>'Organism Graphs'!$B$5</c:f>
              <c:strCache>
                <c:ptCount val="1"/>
                <c:pt idx="0">
                  <c:v>Bacteria</c:v>
                </c:pt>
              </c:strCache>
            </c:strRef>
          </c:tx>
          <c:spPr>
            <a:gradFill>
              <a:gsLst>
                <a:gs pos="0">
                  <a:srgbClr val="5F2987"/>
                </a:gs>
                <a:gs pos="34000">
                  <a:srgbClr val="4A206A"/>
                </a:gs>
                <a:gs pos="13000">
                  <a:srgbClr val="5F2987"/>
                </a:gs>
              </a:gsLst>
              <a:lin ang="2700000" scaled="1"/>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Graphs'!$D$5:$H$5</c:f>
              <c:numCache>
                <c:formatCode>0.00</c:formatCode>
                <c:ptCount val="3"/>
                <c:pt idx="0" formatCode="General">
                  <c:v>37.5</c:v>
                </c:pt>
                <c:pt idx="1">
                  <c:v>24</c:v>
                </c:pt>
                <c:pt idx="2">
                  <c:v>16.216216216216218</c:v>
                </c:pt>
              </c:numCache>
            </c:numRef>
          </c:val>
          <c:extLst>
            <c:ext xmlns:c16="http://schemas.microsoft.com/office/drawing/2014/chart" uri="{C3380CC4-5D6E-409C-BE32-E72D297353CC}">
              <c16:uniqueId val="{0000000A-CE68-45D9-8032-F6EF96E9453E}"/>
            </c:ext>
          </c:extLst>
        </c:ser>
        <c:ser>
          <c:idx val="3"/>
          <c:order val="3"/>
          <c:tx>
            <c:strRef>
              <c:f>'Organism Graphs'!$B$6</c:f>
              <c:strCache>
                <c:ptCount val="1"/>
                <c:pt idx="0">
                  <c:v>Fungi</c:v>
                </c:pt>
              </c:strCache>
            </c:strRef>
          </c:tx>
          <c:spPr>
            <a:gradFill>
              <a:gsLst>
                <a:gs pos="0">
                  <a:srgbClr val="FFC5C5"/>
                </a:gs>
                <a:gs pos="33000">
                  <a:srgbClr val="FF9F9F"/>
                </a:gs>
                <a:gs pos="13000">
                  <a:srgbClr val="FFC5C5"/>
                </a:gs>
              </a:gsLst>
              <a:lin ang="2700000" scaled="1"/>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Graphs'!$D$6:$H$6</c:f>
              <c:numCache>
                <c:formatCode>General</c:formatCode>
                <c:ptCount val="3"/>
                <c:pt idx="0">
                  <c:v>0</c:v>
                </c:pt>
                <c:pt idx="1">
                  <c:v>0</c:v>
                </c:pt>
                <c:pt idx="2" formatCode="0.00">
                  <c:v>3.3783783783783785</c:v>
                </c:pt>
              </c:numCache>
            </c:numRef>
          </c:val>
          <c:extLst>
            <c:ext xmlns:c16="http://schemas.microsoft.com/office/drawing/2014/chart" uri="{C3380CC4-5D6E-409C-BE32-E72D297353CC}">
              <c16:uniqueId val="{0000000B-CE68-45D9-8032-F6EF96E9453E}"/>
            </c:ext>
          </c:extLst>
        </c:ser>
        <c:ser>
          <c:idx val="4"/>
          <c:order val="4"/>
          <c:tx>
            <c:strRef>
              <c:f>'Organism Graphs'!$B$7</c:f>
              <c:strCache>
                <c:ptCount val="1"/>
                <c:pt idx="0">
                  <c:v>Algae</c:v>
                </c:pt>
              </c:strCache>
            </c:strRef>
          </c:tx>
          <c:spPr>
            <a:gradFill>
              <a:gsLst>
                <a:gs pos="0">
                  <a:schemeClr val="accent6">
                    <a:lumMod val="20000"/>
                    <a:lumOff val="80000"/>
                  </a:schemeClr>
                </a:gs>
                <a:gs pos="24000">
                  <a:schemeClr val="accent6">
                    <a:lumMod val="60000"/>
                    <a:lumOff val="40000"/>
                  </a:schemeClr>
                </a:gs>
                <a:gs pos="7000">
                  <a:schemeClr val="accent6">
                    <a:lumMod val="20000"/>
                    <a:lumOff val="80000"/>
                  </a:schemeClr>
                </a:gs>
              </a:gsLst>
              <a:lin ang="2700000" scaled="1"/>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Graphs'!$D$7:$H$7</c:f>
              <c:numCache>
                <c:formatCode>0.00</c:formatCode>
                <c:ptCount val="3"/>
                <c:pt idx="0" formatCode="General">
                  <c:v>0</c:v>
                </c:pt>
                <c:pt idx="1">
                  <c:v>2</c:v>
                </c:pt>
                <c:pt idx="2">
                  <c:v>1.3513513513513513</c:v>
                </c:pt>
              </c:numCache>
            </c:numRef>
          </c:val>
          <c:extLst>
            <c:ext xmlns:c16="http://schemas.microsoft.com/office/drawing/2014/chart" uri="{C3380CC4-5D6E-409C-BE32-E72D297353CC}">
              <c16:uniqueId val="{0000000C-CE68-45D9-8032-F6EF96E9453E}"/>
            </c:ext>
          </c:extLst>
        </c:ser>
        <c:ser>
          <c:idx val="5"/>
          <c:order val="5"/>
          <c:tx>
            <c:strRef>
              <c:f>'Organism Graphs'!$B$8</c:f>
              <c:strCache>
                <c:ptCount val="1"/>
                <c:pt idx="0">
                  <c:v>Invertebrates</c:v>
                </c:pt>
              </c:strCache>
            </c:strRef>
          </c:tx>
          <c:spPr>
            <a:gradFill>
              <a:gsLst>
                <a:gs pos="0">
                  <a:srgbClr val="FF617F"/>
                </a:gs>
                <a:gs pos="43000">
                  <a:srgbClr val="C00000"/>
                </a:gs>
                <a:gs pos="20000">
                  <a:srgbClr val="FF617F"/>
                </a:gs>
              </a:gsLst>
              <a:lin ang="2700000" scaled="1"/>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Graphs'!$D$8:$H$8</c:f>
              <c:numCache>
                <c:formatCode>0.00</c:formatCode>
                <c:ptCount val="3"/>
                <c:pt idx="0" formatCode="General">
                  <c:v>0</c:v>
                </c:pt>
                <c:pt idx="1">
                  <c:v>2</c:v>
                </c:pt>
                <c:pt idx="2">
                  <c:v>2.7027027027027026</c:v>
                </c:pt>
              </c:numCache>
            </c:numRef>
          </c:val>
          <c:extLst>
            <c:ext xmlns:c16="http://schemas.microsoft.com/office/drawing/2014/chart" uri="{C3380CC4-5D6E-409C-BE32-E72D297353CC}">
              <c16:uniqueId val="{0000000D-CE68-45D9-8032-F6EF96E9453E}"/>
            </c:ext>
          </c:extLst>
        </c:ser>
        <c:ser>
          <c:idx val="6"/>
          <c:order val="6"/>
          <c:tx>
            <c:strRef>
              <c:f>'Organism Graphs'!$B$9</c:f>
              <c:strCache>
                <c:ptCount val="1"/>
                <c:pt idx="0">
                  <c:v>Vertebrates</c:v>
                </c:pt>
              </c:strCache>
            </c:strRef>
          </c:tx>
          <c:spPr>
            <a:gradFill>
              <a:gsLst>
                <a:gs pos="0">
                  <a:schemeClr val="accent4">
                    <a:lumMod val="60000"/>
                    <a:lumOff val="40000"/>
                  </a:schemeClr>
                </a:gs>
                <a:gs pos="8860">
                  <a:schemeClr val="accent4">
                    <a:lumMod val="60000"/>
                    <a:lumOff val="40000"/>
                  </a:schemeClr>
                </a:gs>
                <a:gs pos="46000">
                  <a:srgbClr val="FFC000"/>
                </a:gs>
                <a:gs pos="20000">
                  <a:schemeClr val="accent4">
                    <a:lumMod val="60000"/>
                    <a:lumOff val="40000"/>
                  </a:schemeClr>
                </a:gs>
              </a:gsLst>
              <a:lin ang="2700000" scaled="1"/>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Graphs'!$D$9:$H$9</c:f>
              <c:numCache>
                <c:formatCode>0.00</c:formatCode>
                <c:ptCount val="3"/>
                <c:pt idx="0" formatCode="General">
                  <c:v>0</c:v>
                </c:pt>
                <c:pt idx="1">
                  <c:v>6</c:v>
                </c:pt>
                <c:pt idx="2">
                  <c:v>4.7297297297297298</c:v>
                </c:pt>
              </c:numCache>
            </c:numRef>
          </c:val>
          <c:extLst>
            <c:ext xmlns:c16="http://schemas.microsoft.com/office/drawing/2014/chart" uri="{C3380CC4-5D6E-409C-BE32-E72D297353CC}">
              <c16:uniqueId val="{0000000F-CE68-45D9-8032-F6EF96E9453E}"/>
            </c:ext>
          </c:extLst>
        </c:ser>
        <c:ser>
          <c:idx val="7"/>
          <c:order val="7"/>
          <c:tx>
            <c:strRef>
              <c:f>'Organism Graphs'!$B$10</c:f>
              <c:strCache>
                <c:ptCount val="1"/>
                <c:pt idx="0">
                  <c:v>Foraminifer</c:v>
                </c:pt>
              </c:strCache>
            </c:strRef>
          </c:tx>
          <c:spPr>
            <a:gradFill>
              <a:gsLst>
                <a:gs pos="0">
                  <a:schemeClr val="accent5">
                    <a:lumMod val="20000"/>
                    <a:lumOff val="80000"/>
                  </a:schemeClr>
                </a:gs>
                <a:gs pos="8860">
                  <a:schemeClr val="accent5">
                    <a:lumMod val="20000"/>
                    <a:lumOff val="80000"/>
                  </a:schemeClr>
                </a:gs>
                <a:gs pos="46000">
                  <a:schemeClr val="accent5">
                    <a:lumMod val="60000"/>
                    <a:lumOff val="40000"/>
                  </a:schemeClr>
                </a:gs>
                <a:gs pos="20000">
                  <a:schemeClr val="accent5">
                    <a:lumMod val="20000"/>
                    <a:lumOff val="80000"/>
                  </a:schemeClr>
                </a:gs>
              </a:gsLst>
              <a:lin ang="2700000" scaled="1"/>
            </a:gradFill>
            <a:ln w="12700">
              <a:solidFill>
                <a:schemeClr val="tx1"/>
              </a:solidFill>
            </a:ln>
            <a:effectLst/>
          </c:spPr>
          <c:invertIfNegative val="0"/>
          <c:cat>
            <c:numRef>
              <c:f>'Organism Graphs'!$D$2:$H$2</c:f>
              <c:numCache>
                <c:formatCode>General</c:formatCode>
                <c:ptCount val="3"/>
                <c:pt idx="0">
                  <c:v>2000</c:v>
                </c:pt>
                <c:pt idx="1">
                  <c:v>2010</c:v>
                </c:pt>
                <c:pt idx="2">
                  <c:v>2020</c:v>
                </c:pt>
              </c:numCache>
            </c:numRef>
          </c:cat>
          <c:val>
            <c:numRef>
              <c:f>'Organism Graphs'!$D$10:$H$10</c:f>
              <c:numCache>
                <c:formatCode>0.00</c:formatCode>
                <c:ptCount val="3"/>
                <c:pt idx="0" formatCode="General">
                  <c:v>0</c:v>
                </c:pt>
                <c:pt idx="1">
                  <c:v>2</c:v>
                </c:pt>
                <c:pt idx="2">
                  <c:v>0</c:v>
                </c:pt>
              </c:numCache>
            </c:numRef>
          </c:val>
          <c:extLst>
            <c:ext xmlns:c16="http://schemas.microsoft.com/office/drawing/2014/chart" uri="{C3380CC4-5D6E-409C-BE32-E72D297353CC}">
              <c16:uniqueId val="{00000010-CE68-45D9-8032-F6EF96E9453E}"/>
            </c:ext>
          </c:extLst>
        </c:ser>
        <c:ser>
          <c:idx val="8"/>
          <c:order val="8"/>
          <c:tx>
            <c:strRef>
              <c:f>'Organism Graphs'!$B$11</c:f>
              <c:strCache>
                <c:ptCount val="1"/>
                <c:pt idx="0">
                  <c:v>Protozoa</c:v>
                </c:pt>
              </c:strCache>
            </c:strRef>
          </c:tx>
          <c:spPr>
            <a:gradFill>
              <a:gsLst>
                <a:gs pos="0">
                  <a:srgbClr val="DFC9EF"/>
                </a:gs>
                <a:gs pos="8860">
                  <a:srgbClr val="DFC9EF"/>
                </a:gs>
                <a:gs pos="46000">
                  <a:srgbClr val="CFAFE7"/>
                </a:gs>
                <a:gs pos="20000">
                  <a:srgbClr val="DFC9EF"/>
                </a:gs>
              </a:gsLst>
              <a:lin ang="2700000" scaled="1"/>
            </a:gradFill>
            <a:ln w="12700">
              <a:solidFill>
                <a:sysClr val="windowText" lastClr="000000"/>
              </a:solidFill>
            </a:ln>
            <a:effectLst/>
          </c:spPr>
          <c:invertIfNegative val="0"/>
          <c:cat>
            <c:numRef>
              <c:f>'Organism Graphs'!$D$2:$H$2</c:f>
              <c:numCache>
                <c:formatCode>General</c:formatCode>
                <c:ptCount val="3"/>
                <c:pt idx="0">
                  <c:v>2000</c:v>
                </c:pt>
                <c:pt idx="1">
                  <c:v>2010</c:v>
                </c:pt>
                <c:pt idx="2">
                  <c:v>2020</c:v>
                </c:pt>
              </c:numCache>
            </c:numRef>
          </c:cat>
          <c:val>
            <c:numRef>
              <c:f>'Organism Graphs'!$D$11:$H$11</c:f>
              <c:numCache>
                <c:formatCode>General</c:formatCode>
                <c:ptCount val="3"/>
                <c:pt idx="0">
                  <c:v>0</c:v>
                </c:pt>
                <c:pt idx="1">
                  <c:v>0</c:v>
                </c:pt>
                <c:pt idx="2">
                  <c:v>0.67567567567567566</c:v>
                </c:pt>
              </c:numCache>
            </c:numRef>
          </c:val>
          <c:extLst>
            <c:ext xmlns:c16="http://schemas.microsoft.com/office/drawing/2014/chart" uri="{C3380CC4-5D6E-409C-BE32-E72D297353CC}">
              <c16:uniqueId val="{00000011-CE68-45D9-8032-F6EF96E9453E}"/>
            </c:ext>
          </c:extLst>
        </c:ser>
        <c:dLbls>
          <c:showLegendKey val="0"/>
          <c:showVal val="0"/>
          <c:showCatName val="0"/>
          <c:showSerName val="0"/>
          <c:showPercent val="0"/>
          <c:showBubbleSize val="0"/>
        </c:dLbls>
        <c:gapWidth val="177"/>
        <c:overlap val="100"/>
        <c:axId val="1086980623"/>
        <c:axId val="1086982703"/>
      </c:barChart>
      <c:catAx>
        <c:axId val="1086980623"/>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lgn="ctr">
              <a:defRPr lang="en-US"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086982703"/>
        <c:crosses val="autoZero"/>
        <c:auto val="1"/>
        <c:lblAlgn val="ctr"/>
        <c:lblOffset val="100"/>
        <c:noMultiLvlLbl val="0"/>
      </c:catAx>
      <c:valAx>
        <c:axId val="1086982703"/>
        <c:scaling>
          <c:orientation val="minMax"/>
          <c:max val="100"/>
        </c:scaling>
        <c:delete val="0"/>
        <c:axPos val="l"/>
        <c:title>
          <c:tx>
            <c:rich>
              <a:bodyPr rot="-5400000" spcFirstLastPara="1" vertOverflow="ellipsis" vert="horz" wrap="square" anchor="ctr" anchorCtr="1"/>
              <a:lstStyle/>
              <a:p>
                <a:pPr algn="ctr">
                  <a:def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Percentage of Published Studies</a:t>
                </a:r>
              </a:p>
            </c:rich>
          </c:tx>
          <c:layout>
            <c:manualLayout>
              <c:xMode val="edge"/>
              <c:yMode val="edge"/>
              <c:x val="4.7192506109150142E-2"/>
              <c:y val="0.16595511992323494"/>
            </c:manualLayout>
          </c:layout>
          <c:overlay val="0"/>
          <c:spPr>
            <a:noFill/>
            <a:ln>
              <a:noFill/>
            </a:ln>
            <a:effectLst/>
          </c:spPr>
          <c:txPr>
            <a:bodyPr rot="-5400000" spcFirstLastPara="1" vertOverflow="ellipsis" vert="horz" wrap="square" anchor="ctr" anchorCtr="1"/>
            <a:lstStyle/>
            <a:p>
              <a:pPr algn="ctr">
                <a:def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lgn="ctr">
              <a:defRPr lang="en-US"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086980623"/>
        <c:crosses val="autoZero"/>
        <c:crossBetween val="between"/>
      </c:valAx>
      <c:spPr>
        <a:noFill/>
        <a:ln>
          <a:noFill/>
        </a:ln>
        <a:effectLst/>
      </c:spPr>
    </c:plotArea>
    <c:legend>
      <c:legendPos val="b"/>
      <c:legendEntry>
        <c:idx val="6"/>
        <c:txPr>
          <a:bodyPr rot="0" spcFirstLastPara="1" vertOverflow="ellipsis" vert="horz" wrap="square" anchor="ctr" anchorCtr="1"/>
          <a:lstStyle/>
          <a:p>
            <a:pPr algn="ctr" rtl="0">
              <a:defRPr lang="en-US" sz="13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Entry>
      <c:layout>
        <c:manualLayout>
          <c:xMode val="edge"/>
          <c:yMode val="edge"/>
          <c:x val="0.13191947989259964"/>
          <c:y val="0.87463222285503672"/>
          <c:w val="0.85560141189247896"/>
          <c:h val="9.1264688001619215E-2"/>
        </c:manualLayout>
      </c:layout>
      <c:overlay val="0"/>
      <c:spPr>
        <a:noFill/>
        <a:ln>
          <a:noFill/>
        </a:ln>
        <a:effectLst/>
      </c:spPr>
      <c:txPr>
        <a:bodyPr rot="0" spcFirstLastPara="1" vertOverflow="ellipsis" vert="horz" wrap="square" anchor="ctr" anchorCtr="1"/>
        <a:lstStyle/>
        <a:p>
          <a:pPr algn="ctr" rtl="0">
            <a:defRPr lang="en-US"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172511512575274E-2"/>
          <c:y val="0.11688170769489643"/>
          <c:w val="0.96882748848742473"/>
          <c:h val="0.87853245150383075"/>
        </c:manualLayout>
      </c:layout>
      <c:pie3DChart>
        <c:varyColors val="1"/>
        <c:ser>
          <c:idx val="0"/>
          <c:order val="0"/>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extLst>
              <c:ext xmlns:c16="http://schemas.microsoft.com/office/drawing/2014/chart" uri="{C3380CC4-5D6E-409C-BE32-E72D297353CC}">
                <c16:uniqueId val="{00000001-1560-4C15-8509-6B715AFF20FC}"/>
              </c:ext>
            </c:extLst>
          </c:dPt>
          <c:dLbls>
            <c:dLbl>
              <c:idx val="0"/>
              <c:spPr>
                <a:solidFill>
                  <a:sysClr val="window" lastClr="FFFFFF">
                    <a:alpha val="90000"/>
                  </a:sysClr>
                </a:solidFill>
                <a:ln w="12700" cap="flat" cmpd="sng" algn="ctr">
                  <a:solidFill>
                    <a:srgbClr val="4472C4"/>
                  </a:solidFill>
                  <a:round/>
                </a:ln>
                <a:effectLst>
                  <a:outerShdw blurRad="50800" dist="38100" dir="2700000" algn="tl" rotWithShape="0">
                    <a:srgbClr val="4472C4">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n-US"/>
                </a:p>
              </c:txPr>
              <c:dLblPos val="inEnd"/>
              <c:showLegendKey val="0"/>
              <c:showVal val="0"/>
              <c:showCatName val="1"/>
              <c:showSerName val="0"/>
              <c:showPercent val="0"/>
              <c:showBubbleSize val="0"/>
              <c:extLst>
                <c:ext xmlns:c16="http://schemas.microsoft.com/office/drawing/2014/chart" uri="{C3380CC4-5D6E-409C-BE32-E72D297353CC}">
                  <c16:uniqueId val="{00000001-1560-4C15-8509-6B715AFF20FC}"/>
                </c:ext>
              </c:extLst>
            </c:dLbl>
            <c:spPr>
              <a:solidFill>
                <a:sysClr val="window" lastClr="FFFFFF">
                  <a:alpha val="90000"/>
                </a:sysClr>
              </a:solidFill>
              <a:ln w="12700" cap="flat" cmpd="sng" algn="ctr">
                <a:solidFill>
                  <a:srgbClr val="4472C4"/>
                </a:solidFill>
                <a:round/>
              </a:ln>
              <a:effectLst>
                <a:outerShdw blurRad="50800" dist="38100" dir="2700000" algn="tl" rotWithShape="0">
                  <a:srgbClr val="4472C4">
                    <a:lumMod val="75000"/>
                    <a:alpha val="40000"/>
                  </a:srgbClr>
                </a:outerShdw>
              </a:effectLst>
            </c:spPr>
            <c:dLblPos val="inEnd"/>
            <c:showLegendKey val="0"/>
            <c:showVal val="0"/>
            <c:showCatName val="1"/>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numRef>
              <c:f>'Elements (New)'!$D$72:$D$103</c:f>
              <c:numCache>
                <c:formatCode>General</c:formatCode>
                <c:ptCount val="32"/>
              </c:numCache>
            </c:numRef>
          </c:cat>
          <c:val>
            <c:numRef>
              <c:f>'Elements (New)'!#REF!</c:f>
              <c:numCache>
                <c:formatCode>General</c:formatCode>
                <c:ptCount val="1"/>
                <c:pt idx="0">
                  <c:v>1</c:v>
                </c:pt>
              </c:numCache>
            </c:numRef>
          </c:val>
          <c:extLst>
            <c:ext xmlns:c16="http://schemas.microsoft.com/office/drawing/2014/chart" uri="{C3380CC4-5D6E-409C-BE32-E72D297353CC}">
              <c16:uniqueId val="{00000042-1560-4C15-8509-6B715AFF20FC}"/>
            </c:ext>
          </c:extLst>
        </c:ser>
        <c:dLbls>
          <c:dLblPos val="in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41194621761479E-2"/>
          <c:y val="5.0837609999865238E-2"/>
          <c:w val="0.93259534815473777"/>
          <c:h val="0.6651714980047031"/>
        </c:manualLayout>
      </c:layout>
      <c:barChart>
        <c:barDir val="bar"/>
        <c:grouping val="percentStacked"/>
        <c:varyColors val="0"/>
        <c:ser>
          <c:idx val="35"/>
          <c:order val="0"/>
          <c:tx>
            <c:strRef>
              <c:f>'Elements (New)'!$C$2</c:f>
              <c:strCache>
                <c:ptCount val="1"/>
                <c:pt idx="0">
                  <c:v>C</c:v>
                </c:pt>
              </c:strCache>
            </c:strRef>
          </c:tx>
          <c:spPr>
            <a:gradFill>
              <a:gsLst>
                <a:gs pos="0">
                  <a:schemeClr val="accent6">
                    <a:lumMod val="75000"/>
                  </a:schemeClr>
                </a:gs>
                <a:gs pos="31000">
                  <a:schemeClr val="accent6">
                    <a:lumMod val="75000"/>
                  </a:schemeClr>
                </a:gs>
                <a:gs pos="89000">
                  <a:schemeClr val="accent6">
                    <a:lumMod val="50000"/>
                  </a:schemeClr>
                </a:gs>
                <a:gs pos="62000">
                  <a:schemeClr val="accent6">
                    <a:lumMod val="75000"/>
                  </a:schemeClr>
                </a:gs>
              </a:gsLst>
              <a:lin ang="2700000" scaled="1"/>
            </a:gradFill>
            <a:ln>
              <a:solidFill>
                <a:schemeClr val="tx1"/>
              </a:solidFill>
            </a:ln>
            <a:effectLst/>
          </c:spPr>
          <c:invertIfNegative val="0"/>
          <c:dLbls>
            <c:dLbl>
              <c:idx val="0"/>
              <c:tx>
                <c:rich>
                  <a:bodyPr/>
                  <a:lstStyle/>
                  <a:p>
                    <a:r>
                      <a: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C</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0A-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0B-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'Elements (New)'!$D$2:$F$2</c:f>
              <c:numCache>
                <c:formatCode>General</c:formatCode>
                <c:ptCount val="3"/>
                <c:pt idx="0">
                  <c:v>3</c:v>
                </c:pt>
                <c:pt idx="1">
                  <c:v>1</c:v>
                </c:pt>
                <c:pt idx="2">
                  <c:v>0</c:v>
                </c:pt>
              </c:numCache>
            </c:numRef>
          </c:val>
          <c:extLst>
            <c:ext xmlns:c16="http://schemas.microsoft.com/office/drawing/2014/chart" uri="{C3380CC4-5D6E-409C-BE32-E72D297353CC}">
              <c16:uniqueId val="{00000001-4591-4168-8B40-73B5427DEA9C}"/>
            </c:ext>
          </c:extLst>
        </c:ser>
        <c:ser>
          <c:idx val="0"/>
          <c:order val="1"/>
          <c:tx>
            <c:strRef>
              <c:f>'Elements (New)'!$C$3</c:f>
              <c:strCache>
                <c:ptCount val="1"/>
                <c:pt idx="0">
                  <c:v>Li</c:v>
                </c:pt>
              </c:strCache>
            </c:strRef>
          </c:tx>
          <c:spPr>
            <a:gradFill>
              <a:gsLst>
                <a:gs pos="0">
                  <a:srgbClr val="DFC9EF"/>
                </a:gs>
                <a:gs pos="8860">
                  <a:srgbClr val="DFC9EF"/>
                </a:gs>
                <a:gs pos="61000">
                  <a:srgbClr val="CFAFE7"/>
                </a:gs>
                <a:gs pos="84000">
                  <a:srgbClr val="CFAFE7"/>
                </a:gs>
                <a:gs pos="40000">
                  <a:srgbClr val="CFAFE7"/>
                </a:gs>
              </a:gsLst>
              <a:lin ang="2700000" scaled="1"/>
            </a:gradFill>
            <a:ln>
              <a:solidFill>
                <a:schemeClr val="tx1"/>
              </a:solidFill>
            </a:ln>
            <a:effectLst/>
          </c:spPr>
          <c:invertIfNegative val="0"/>
          <c:dLbls>
            <c:dLbl>
              <c:idx val="0"/>
              <c:layout>
                <c:manualLayout>
                  <c:x val="0"/>
                  <c:y val="-9.4717668488160364E-2"/>
                </c:manualLayout>
              </c:layout>
              <c:tx>
                <c:rich>
                  <a:bodyPr/>
                  <a:lstStyle/>
                  <a:p>
                    <a:r>
                      <a:rPr lang="en-US"/>
                      <a:t>Li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5-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44-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43-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(New)'!$D$3:$F$3</c:f>
              <c:numCache>
                <c:formatCode>General</c:formatCode>
                <c:ptCount val="3"/>
                <c:pt idx="0">
                  <c:v>1</c:v>
                </c:pt>
                <c:pt idx="1">
                  <c:v>0</c:v>
                </c:pt>
                <c:pt idx="2">
                  <c:v>0</c:v>
                </c:pt>
              </c:numCache>
            </c:numRef>
          </c:val>
          <c:extLst>
            <c:ext xmlns:c16="http://schemas.microsoft.com/office/drawing/2014/chart" uri="{C3380CC4-5D6E-409C-BE32-E72D297353CC}">
              <c16:uniqueId val="{00000000-BFE8-4491-9572-2B524BD67962}"/>
            </c:ext>
          </c:extLst>
        </c:ser>
        <c:ser>
          <c:idx val="1"/>
          <c:order val="2"/>
          <c:tx>
            <c:strRef>
              <c:f>'Elements (New)'!$C$4</c:f>
              <c:strCache>
                <c:ptCount val="1"/>
                <c:pt idx="0">
                  <c:v>N</c:v>
                </c:pt>
              </c:strCache>
            </c:strRef>
          </c:tx>
          <c:spPr>
            <a:gradFill>
              <a:gsLst>
                <a:gs pos="0">
                  <a:schemeClr val="accent5">
                    <a:lumMod val="75000"/>
                  </a:schemeClr>
                </a:gs>
                <a:gs pos="31000">
                  <a:schemeClr val="accent5">
                    <a:lumMod val="75000"/>
                  </a:schemeClr>
                </a:gs>
                <a:gs pos="89000">
                  <a:schemeClr val="accent5">
                    <a:lumMod val="50000"/>
                  </a:schemeClr>
                </a:gs>
                <a:gs pos="62000">
                  <a:schemeClr val="accent5">
                    <a:lumMod val="50000"/>
                  </a:schemeClr>
                </a:gs>
              </a:gsLst>
              <a:lin ang="2700000" scaled="1"/>
            </a:gradFill>
            <a:ln>
              <a:solidFill>
                <a:schemeClr val="tx1"/>
              </a:solidFill>
            </a:ln>
            <a:effectLst/>
          </c:spPr>
          <c:invertIfNegative val="0"/>
          <c:dLbls>
            <c:dLbl>
              <c:idx val="0"/>
              <c:tx>
                <c:rich>
                  <a:bodyPr/>
                  <a:lstStyle/>
                  <a:p>
                    <a:r>
                      <a: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026-466B-8936-FCAED724026C}"/>
                </c:ext>
              </c:extLst>
            </c:dLbl>
            <c:dLbl>
              <c:idx val="1"/>
              <c:tx>
                <c:rich>
                  <a:bodyPr/>
                  <a:lstStyle/>
                  <a:p>
                    <a:r>
                      <a:rPr lang="en-US"/>
                      <a:t>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01-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(New)'!$D$4:$F$4</c:f>
              <c:numCache>
                <c:formatCode>General</c:formatCode>
                <c:ptCount val="3"/>
                <c:pt idx="0">
                  <c:v>2</c:v>
                </c:pt>
                <c:pt idx="1">
                  <c:v>1</c:v>
                </c:pt>
                <c:pt idx="2">
                  <c:v>0</c:v>
                </c:pt>
              </c:numCache>
            </c:numRef>
          </c:val>
          <c:extLst>
            <c:ext xmlns:c16="http://schemas.microsoft.com/office/drawing/2014/chart" uri="{C3380CC4-5D6E-409C-BE32-E72D297353CC}">
              <c16:uniqueId val="{00000001-BFE8-4491-9572-2B524BD67962}"/>
            </c:ext>
          </c:extLst>
        </c:ser>
        <c:ser>
          <c:idx val="2"/>
          <c:order val="3"/>
          <c:tx>
            <c:strRef>
              <c:f>'Elements (New)'!$C$5</c:f>
              <c:strCache>
                <c:ptCount val="1"/>
                <c:pt idx="0">
                  <c:v>Mg</c:v>
                </c:pt>
              </c:strCache>
            </c:strRef>
          </c:tx>
          <c:spPr>
            <a:gradFill>
              <a:gsLst>
                <a:gs pos="0">
                  <a:schemeClr val="bg1">
                    <a:lumMod val="65000"/>
                  </a:schemeClr>
                </a:gs>
                <a:gs pos="31000">
                  <a:schemeClr val="bg1">
                    <a:lumMod val="65000"/>
                  </a:schemeClr>
                </a:gs>
                <a:gs pos="89000">
                  <a:schemeClr val="bg1">
                    <a:lumMod val="50000"/>
                  </a:schemeClr>
                </a:gs>
                <a:gs pos="62000">
                  <a:schemeClr val="bg1">
                    <a:lumMod val="50000"/>
                  </a:schemeClr>
                </a:gs>
              </a:gsLst>
              <a:lin ang="2700000" scaled="1"/>
            </a:gradFill>
            <a:ln>
              <a:solidFill>
                <a:schemeClr val="tx1"/>
              </a:solidFill>
            </a:ln>
            <a:effectLst/>
          </c:spPr>
          <c:invertIfNegative val="0"/>
          <c:dLbls>
            <c:dLbl>
              <c:idx val="0"/>
              <c:layout>
                <c:manualLayout>
                  <c:x val="-8.9339859063383208E-18"/>
                  <c:y val="7.6502732240437021E-2"/>
                </c:manualLayout>
              </c:layout>
              <c:tx>
                <c:rich>
                  <a:bodyPr/>
                  <a:lstStyle/>
                  <a:p>
                    <a:r>
                      <a:rPr lang="en-US"/>
                      <a:t>Mg</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2-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41-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40-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(New)'!$D$5:$F$5</c:f>
              <c:numCache>
                <c:formatCode>General</c:formatCode>
                <c:ptCount val="3"/>
                <c:pt idx="0">
                  <c:v>1</c:v>
                </c:pt>
                <c:pt idx="1">
                  <c:v>0</c:v>
                </c:pt>
                <c:pt idx="2">
                  <c:v>0</c:v>
                </c:pt>
              </c:numCache>
            </c:numRef>
          </c:val>
          <c:extLst>
            <c:ext xmlns:c16="http://schemas.microsoft.com/office/drawing/2014/chart" uri="{C3380CC4-5D6E-409C-BE32-E72D297353CC}">
              <c16:uniqueId val="{00000002-BFE8-4491-9572-2B524BD67962}"/>
            </c:ext>
          </c:extLst>
        </c:ser>
        <c:ser>
          <c:idx val="3"/>
          <c:order val="4"/>
          <c:tx>
            <c:strRef>
              <c:f>'Elements (New)'!$C$6</c:f>
              <c:strCache>
                <c:ptCount val="1"/>
                <c:pt idx="0">
                  <c:v>Si</c:v>
                </c:pt>
              </c:strCache>
            </c:strRef>
          </c:tx>
          <c:spPr>
            <a:gradFill>
              <a:gsLst>
                <a:gs pos="0">
                  <a:schemeClr val="accent2">
                    <a:lumMod val="40000"/>
                    <a:lumOff val="60000"/>
                  </a:schemeClr>
                </a:gs>
                <a:gs pos="31000">
                  <a:schemeClr val="accent2">
                    <a:lumMod val="40000"/>
                    <a:lumOff val="60000"/>
                  </a:schemeClr>
                </a:gs>
                <a:gs pos="89000">
                  <a:schemeClr val="accent2">
                    <a:lumMod val="60000"/>
                    <a:lumOff val="40000"/>
                  </a:schemeClr>
                </a:gs>
                <a:gs pos="62000">
                  <a:schemeClr val="accent2">
                    <a:lumMod val="60000"/>
                    <a:lumOff val="40000"/>
                  </a:schemeClr>
                </a:gs>
              </a:gsLst>
              <a:lin ang="2700000" scaled="1"/>
            </a:gradFill>
            <a:ln>
              <a:solidFill>
                <a:schemeClr val="tx1"/>
              </a:solidFill>
            </a:ln>
            <a:effectLst/>
          </c:spPr>
          <c:invertIfNegative val="0"/>
          <c:dLbls>
            <c:dLbl>
              <c:idx val="0"/>
              <c:layout>
                <c:manualLayout>
                  <c:x val="0"/>
                  <c:y val="-8.7431693989071038E-2"/>
                </c:manualLayout>
              </c:layout>
              <c:tx>
                <c:rich>
                  <a:bodyPr/>
                  <a:lstStyle/>
                  <a:p>
                    <a:r>
                      <a:rPr lang="en-US"/>
                      <a:t>Si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F-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3D-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3E-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(New)'!$D$6:$F$6</c:f>
              <c:numCache>
                <c:formatCode>General</c:formatCode>
                <c:ptCount val="3"/>
                <c:pt idx="0">
                  <c:v>1</c:v>
                </c:pt>
                <c:pt idx="1">
                  <c:v>0</c:v>
                </c:pt>
                <c:pt idx="2">
                  <c:v>0</c:v>
                </c:pt>
              </c:numCache>
            </c:numRef>
          </c:val>
          <c:extLst>
            <c:ext xmlns:c16="http://schemas.microsoft.com/office/drawing/2014/chart" uri="{C3380CC4-5D6E-409C-BE32-E72D297353CC}">
              <c16:uniqueId val="{00000004-BFE8-4491-9572-2B524BD67962}"/>
            </c:ext>
          </c:extLst>
        </c:ser>
        <c:ser>
          <c:idx val="4"/>
          <c:order val="5"/>
          <c:tx>
            <c:strRef>
              <c:f>'Elements (New)'!$C$7</c:f>
              <c:strCache>
                <c:ptCount val="1"/>
                <c:pt idx="0">
                  <c:v>P</c:v>
                </c:pt>
              </c:strCache>
            </c:strRef>
          </c:tx>
          <c:spPr>
            <a:gradFill>
              <a:gsLst>
                <a:gs pos="0">
                  <a:srgbClr val="EF8D4B"/>
                </a:gs>
                <a:gs pos="31000">
                  <a:srgbClr val="EF8D4B"/>
                </a:gs>
                <a:gs pos="89000">
                  <a:schemeClr val="accent2">
                    <a:lumMod val="75000"/>
                  </a:schemeClr>
                </a:gs>
                <a:gs pos="62000">
                  <a:schemeClr val="accent2">
                    <a:lumMod val="75000"/>
                  </a:schemeClr>
                </a:gs>
              </a:gsLst>
              <a:lin ang="2700000" scaled="1"/>
            </a:gradFill>
            <a:ln>
              <a:solidFill>
                <a:schemeClr val="tx1"/>
              </a:solidFill>
            </a:ln>
            <a:effectLst/>
          </c:spPr>
          <c:invertIfNegative val="0"/>
          <c:dLbls>
            <c:dLbl>
              <c:idx val="0"/>
              <c:tx>
                <c:rich>
                  <a:bodyPr/>
                  <a:lstStyle/>
                  <a:p>
                    <a:r>
                      <a:rPr lang="en-US"/>
                      <a:t>P</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026-466B-8936-FCAED724026C}"/>
                </c:ext>
              </c:extLst>
            </c:dLbl>
            <c:dLbl>
              <c:idx val="1"/>
              <c:tx>
                <c:rich>
                  <a:bodyPr/>
                  <a:lstStyle/>
                  <a:p>
                    <a:r>
                      <a:rPr lang="en-US"/>
                      <a:t>P</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04-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(New)'!$D$7:$F$7</c:f>
              <c:numCache>
                <c:formatCode>General</c:formatCode>
                <c:ptCount val="3"/>
                <c:pt idx="0">
                  <c:v>15</c:v>
                </c:pt>
                <c:pt idx="1">
                  <c:v>3</c:v>
                </c:pt>
                <c:pt idx="2">
                  <c:v>0</c:v>
                </c:pt>
              </c:numCache>
            </c:numRef>
          </c:val>
          <c:extLst>
            <c:ext xmlns:c16="http://schemas.microsoft.com/office/drawing/2014/chart" uri="{C3380CC4-5D6E-409C-BE32-E72D297353CC}">
              <c16:uniqueId val="{00000005-BFE8-4491-9572-2B524BD67962}"/>
            </c:ext>
          </c:extLst>
        </c:ser>
        <c:ser>
          <c:idx val="28"/>
          <c:order val="6"/>
          <c:tx>
            <c:strRef>
              <c:f>'Elements (New)'!$C$9</c:f>
              <c:strCache>
                <c:ptCount val="1"/>
                <c:pt idx="0">
                  <c:v>K</c:v>
                </c:pt>
              </c:strCache>
            </c:strRef>
          </c:tx>
          <c:spPr>
            <a:solidFill>
              <a:schemeClr val="accent5">
                <a:lumMod val="60000"/>
                <a:lumOff val="40000"/>
              </a:schemeClr>
            </a:solidFill>
            <a:ln>
              <a:noFill/>
            </a:ln>
            <a:effectLst/>
          </c:spPr>
          <c:invertIfNegative val="0"/>
          <c:dPt>
            <c:idx val="1"/>
            <c:invertIfNegative val="0"/>
            <c:bubble3D val="0"/>
            <c:spPr>
              <a:solidFill>
                <a:srgbClr val="F8D3BA"/>
              </a:solidFill>
              <a:ln>
                <a:solidFill>
                  <a:sysClr val="windowText" lastClr="000000"/>
                </a:solidFill>
              </a:ln>
              <a:effectLst/>
            </c:spPr>
            <c:extLst>
              <c:ext xmlns:c16="http://schemas.microsoft.com/office/drawing/2014/chart" uri="{C3380CC4-5D6E-409C-BE32-E72D297353CC}">
                <c16:uniqueId val="{00000001-6143-4C79-8EE0-070E422096C1}"/>
              </c:ext>
            </c:extLst>
          </c:dPt>
          <c:dLbls>
            <c:dLbl>
              <c:idx val="0"/>
              <c:delete val="1"/>
              <c:extLst>
                <c:ext xmlns:c15="http://schemas.microsoft.com/office/drawing/2012/chart" uri="{CE6537A1-D6FC-4f65-9D91-7224C49458BB}"/>
                <c:ext xmlns:c16="http://schemas.microsoft.com/office/drawing/2014/chart" uri="{C3380CC4-5D6E-409C-BE32-E72D297353CC}">
                  <c16:uniqueId val="{00000002-6143-4C79-8EE0-070E422096C1}"/>
                </c:ext>
              </c:extLst>
            </c:dLbl>
            <c:dLbl>
              <c:idx val="1"/>
              <c:tx>
                <c:rich>
                  <a:bodyPr/>
                  <a:lstStyle/>
                  <a:p>
                    <a:r>
                      <a:rPr lang="en-US"/>
                      <a:t>K</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143-4C79-8EE0-070E422096C1}"/>
                </c:ext>
              </c:extLst>
            </c:dLbl>
            <c:dLbl>
              <c:idx val="2"/>
              <c:delete val="1"/>
              <c:extLst>
                <c:ext xmlns:c15="http://schemas.microsoft.com/office/drawing/2012/chart" uri="{CE6537A1-D6FC-4f65-9D91-7224C49458BB}"/>
                <c:ext xmlns:c16="http://schemas.microsoft.com/office/drawing/2014/chart" uri="{C3380CC4-5D6E-409C-BE32-E72D297353CC}">
                  <c16:uniqueId val="{00000003-6143-4C79-8EE0-070E422096C1}"/>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'Elements (New)'!$D$9:$F$9</c:f>
              <c:numCache>
                <c:formatCode>General</c:formatCode>
                <c:ptCount val="3"/>
                <c:pt idx="0">
                  <c:v>0</c:v>
                </c:pt>
                <c:pt idx="1">
                  <c:v>1</c:v>
                </c:pt>
                <c:pt idx="2">
                  <c:v>0</c:v>
                </c:pt>
              </c:numCache>
            </c:numRef>
          </c:val>
          <c:extLst>
            <c:ext xmlns:c16="http://schemas.microsoft.com/office/drawing/2014/chart" uri="{C3380CC4-5D6E-409C-BE32-E72D297353CC}">
              <c16:uniqueId val="{00000000-6143-4C79-8EE0-070E422096C1}"/>
            </c:ext>
          </c:extLst>
        </c:ser>
        <c:ser>
          <c:idx val="5"/>
          <c:order val="7"/>
          <c:tx>
            <c:strRef>
              <c:f>'Elements (New)'!$C$8</c:f>
              <c:strCache>
                <c:ptCount val="1"/>
                <c:pt idx="0">
                  <c:v>S</c:v>
                </c:pt>
              </c:strCache>
            </c:strRef>
          </c:tx>
          <c:spPr>
            <a:gradFill>
              <a:gsLst>
                <a:gs pos="0">
                  <a:schemeClr val="accent4">
                    <a:lumMod val="20000"/>
                    <a:lumOff val="80000"/>
                  </a:schemeClr>
                </a:gs>
                <a:gs pos="31000">
                  <a:srgbClr val="FFE48F"/>
                </a:gs>
                <a:gs pos="89000">
                  <a:srgbClr val="FFE48F"/>
                </a:gs>
                <a:gs pos="62000">
                  <a:srgbClr val="FFE48F"/>
                </a:gs>
              </a:gsLst>
              <a:lin ang="2700000" scaled="1"/>
            </a:gradFill>
            <a:ln>
              <a:solidFill>
                <a:schemeClr val="tx1"/>
              </a:solidFill>
            </a:ln>
            <a:effectLst/>
          </c:spPr>
          <c:invertIfNegative val="0"/>
          <c:dLbls>
            <c:dLbl>
              <c:idx val="0"/>
              <c:tx>
                <c:rich>
                  <a:bodyPr/>
                  <a:lstStyle/>
                  <a:p>
                    <a:r>
                      <a:rPr lang="en-US"/>
                      <a:t>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CCF-428A-B566-9CBE559E41DD}"/>
                </c:ext>
              </c:extLst>
            </c:dLbl>
            <c:dLbl>
              <c:idx val="1"/>
              <c:tx>
                <c:rich>
                  <a:bodyPr/>
                  <a:lstStyle/>
                  <a:p>
                    <a:r>
                      <a:rPr lang="en-US"/>
                      <a:t>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CCF-428A-B566-9CBE559E41DD}"/>
                </c:ext>
              </c:extLst>
            </c:dLbl>
            <c:dLbl>
              <c:idx val="2"/>
              <c:tx>
                <c:rich>
                  <a:bodyPr/>
                  <a:lstStyle/>
                  <a:p>
                    <a:r>
                      <a:rPr lang="en-US"/>
                      <a:t>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CCF-428A-B566-9CBE559E41D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(New)'!$D$8:$F$8</c:f>
              <c:numCache>
                <c:formatCode>General</c:formatCode>
                <c:ptCount val="3"/>
                <c:pt idx="0">
                  <c:v>8</c:v>
                </c:pt>
                <c:pt idx="1">
                  <c:v>4</c:v>
                </c:pt>
                <c:pt idx="2">
                  <c:v>3</c:v>
                </c:pt>
              </c:numCache>
            </c:numRef>
          </c:val>
          <c:extLst>
            <c:ext xmlns:c16="http://schemas.microsoft.com/office/drawing/2014/chart" uri="{C3380CC4-5D6E-409C-BE32-E72D297353CC}">
              <c16:uniqueId val="{00000006-BFE8-4491-9572-2B524BD67962}"/>
            </c:ext>
          </c:extLst>
        </c:ser>
        <c:ser>
          <c:idx val="6"/>
          <c:order val="8"/>
          <c:tx>
            <c:strRef>
              <c:f>'Elements (New)'!$C$10</c:f>
              <c:strCache>
                <c:ptCount val="1"/>
                <c:pt idx="0">
                  <c:v>Ca</c:v>
                </c:pt>
              </c:strCache>
            </c:strRef>
          </c:tx>
          <c:spPr>
            <a:gradFill>
              <a:gsLst>
                <a:gs pos="0">
                  <a:srgbClr val="FF8989"/>
                </a:gs>
                <a:gs pos="33000">
                  <a:srgbClr val="FF8989"/>
                </a:gs>
                <a:gs pos="89000">
                  <a:srgbClr val="FF2525"/>
                </a:gs>
                <a:gs pos="62000">
                  <a:srgbClr val="FF2525"/>
                </a:gs>
              </a:gsLst>
              <a:lin ang="2700000" scaled="1"/>
            </a:gradFill>
            <a:ln>
              <a:solidFill>
                <a:schemeClr val="tx1"/>
              </a:solidFill>
            </a:ln>
            <a:effectLst/>
          </c:spPr>
          <c:invertIfNegative val="0"/>
          <c:dLbls>
            <c:dLbl>
              <c:idx val="0"/>
              <c:tx>
                <c:rich>
                  <a:bodyPr/>
                  <a:lstStyle/>
                  <a:p>
                    <a:r>
                      <a: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Ca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07-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08-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(New)'!$D$10:$F$10</c:f>
              <c:numCache>
                <c:formatCode>General</c:formatCode>
                <c:ptCount val="3"/>
                <c:pt idx="0">
                  <c:v>4</c:v>
                </c:pt>
                <c:pt idx="1">
                  <c:v>0</c:v>
                </c:pt>
                <c:pt idx="2">
                  <c:v>0</c:v>
                </c:pt>
              </c:numCache>
            </c:numRef>
          </c:val>
          <c:extLst>
            <c:ext xmlns:c16="http://schemas.microsoft.com/office/drawing/2014/chart" uri="{C3380CC4-5D6E-409C-BE32-E72D297353CC}">
              <c16:uniqueId val="{00000007-BFE8-4491-9572-2B524BD67962}"/>
            </c:ext>
          </c:extLst>
        </c:ser>
        <c:ser>
          <c:idx val="7"/>
          <c:order val="9"/>
          <c:tx>
            <c:strRef>
              <c:f>'Elements (New)'!$C$11</c:f>
              <c:strCache>
                <c:ptCount val="1"/>
                <c:pt idx="0">
                  <c:v>Ti</c:v>
                </c:pt>
              </c:strCache>
            </c:strRef>
          </c:tx>
          <c:spPr>
            <a:gradFill>
              <a:gsLst>
                <a:gs pos="21235">
                  <a:schemeClr val="bg2">
                    <a:lumMod val="50000"/>
                  </a:schemeClr>
                </a:gs>
                <a:gs pos="0">
                  <a:schemeClr val="tx1">
                    <a:lumMod val="75000"/>
                    <a:lumOff val="25000"/>
                  </a:schemeClr>
                </a:gs>
                <a:gs pos="33000">
                  <a:schemeClr val="bg2">
                    <a:lumMod val="50000"/>
                  </a:schemeClr>
                </a:gs>
                <a:gs pos="89000">
                  <a:schemeClr val="bg2">
                    <a:lumMod val="25000"/>
                  </a:schemeClr>
                </a:gs>
                <a:gs pos="62000">
                  <a:schemeClr val="tx2">
                    <a:lumMod val="75000"/>
                  </a:schemeClr>
                </a:gs>
              </a:gsLst>
              <a:lin ang="2700000" scaled="1"/>
            </a:gradFill>
            <a:ln>
              <a:solidFill>
                <a:schemeClr val="tx1"/>
              </a:solidFill>
            </a:ln>
            <a:effectLst/>
          </c:spPr>
          <c:invertIfNegative val="0"/>
          <c:dLbls>
            <c:dLbl>
              <c:idx val="0"/>
              <c:layout>
                <c:manualLayout>
                  <c:x val="-9.7462790318245942E-4"/>
                  <c:y val="7.6502732240437021E-2"/>
                </c:manualLayout>
              </c:layout>
              <c:tx>
                <c:rich>
                  <a:bodyPr/>
                  <a:lstStyle/>
                  <a:p>
                    <a:r>
                      <a:rPr lang="en-US"/>
                      <a:t>Ti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C-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3A-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3B-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(New)'!$D$11:$F$11</c:f>
              <c:numCache>
                <c:formatCode>General</c:formatCode>
                <c:ptCount val="3"/>
                <c:pt idx="0">
                  <c:v>1</c:v>
                </c:pt>
                <c:pt idx="1">
                  <c:v>0</c:v>
                </c:pt>
                <c:pt idx="2">
                  <c:v>0</c:v>
                </c:pt>
              </c:numCache>
            </c:numRef>
          </c:val>
          <c:extLst>
            <c:ext xmlns:c16="http://schemas.microsoft.com/office/drawing/2014/chart" uri="{C3380CC4-5D6E-409C-BE32-E72D297353CC}">
              <c16:uniqueId val="{00000008-BFE8-4491-9572-2B524BD67962}"/>
            </c:ext>
          </c:extLst>
        </c:ser>
        <c:ser>
          <c:idx val="8"/>
          <c:order val="10"/>
          <c:tx>
            <c:strRef>
              <c:f>'Elements (New)'!$C$12</c:f>
              <c:strCache>
                <c:ptCount val="1"/>
                <c:pt idx="0">
                  <c:v>V</c:v>
                </c:pt>
              </c:strCache>
            </c:strRef>
          </c:tx>
          <c:spPr>
            <a:gradFill>
              <a:gsLst>
                <a:gs pos="21235">
                  <a:srgbClr val="FF3B60"/>
                </a:gs>
                <a:gs pos="0">
                  <a:srgbClr val="FF3B60"/>
                </a:gs>
                <a:gs pos="89000">
                  <a:srgbClr val="A50021"/>
                </a:gs>
                <a:gs pos="62000">
                  <a:srgbClr val="A50021"/>
                </a:gs>
              </a:gsLst>
              <a:lin ang="2700000" scaled="1"/>
            </a:gradFill>
            <a:ln>
              <a:solidFill>
                <a:schemeClr val="tx1"/>
              </a:solidFill>
            </a:ln>
            <a:effectLst/>
          </c:spPr>
          <c:invertIfNegative val="0"/>
          <c:dLbls>
            <c:dLbl>
              <c:idx val="0"/>
              <c:layout>
                <c:manualLayout>
                  <c:x val="-3.5735943625353283E-17"/>
                  <c:y val="-9.8360655737704916E-2"/>
                </c:manualLayout>
              </c:layout>
              <c:tx>
                <c:rich>
                  <a:bodyPr/>
                  <a:lstStyle/>
                  <a:p>
                    <a:r>
                      <a:rPr lang="en-US"/>
                      <a:t>V</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9-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38-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37-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(New)'!$D$12:$F$12</c:f>
              <c:numCache>
                <c:formatCode>General</c:formatCode>
                <c:ptCount val="3"/>
                <c:pt idx="0">
                  <c:v>1</c:v>
                </c:pt>
                <c:pt idx="1">
                  <c:v>0</c:v>
                </c:pt>
                <c:pt idx="2">
                  <c:v>0</c:v>
                </c:pt>
              </c:numCache>
            </c:numRef>
          </c:val>
          <c:extLst>
            <c:ext xmlns:c16="http://schemas.microsoft.com/office/drawing/2014/chart" uri="{C3380CC4-5D6E-409C-BE32-E72D297353CC}">
              <c16:uniqueId val="{00000009-BFE8-4491-9572-2B524BD67962}"/>
            </c:ext>
          </c:extLst>
        </c:ser>
        <c:ser>
          <c:idx val="9"/>
          <c:order val="11"/>
          <c:tx>
            <c:strRef>
              <c:f>'Elements (New)'!$C$13</c:f>
              <c:strCache>
                <c:ptCount val="1"/>
                <c:pt idx="0">
                  <c:v>Cr</c:v>
                </c:pt>
              </c:strCache>
            </c:strRef>
          </c:tx>
          <c:spPr>
            <a:gradFill>
              <a:gsLst>
                <a:gs pos="0">
                  <a:srgbClr val="6DA945"/>
                </a:gs>
                <a:gs pos="33000">
                  <a:srgbClr val="538034"/>
                </a:gs>
                <a:gs pos="89000">
                  <a:srgbClr val="538034"/>
                </a:gs>
                <a:gs pos="62000">
                  <a:srgbClr val="538034"/>
                </a:gs>
              </a:gsLst>
              <a:lin ang="2700000" scaled="1"/>
            </a:gradFill>
            <a:ln>
              <a:solidFill>
                <a:schemeClr val="tx1"/>
              </a:solidFill>
            </a:ln>
            <a:effectLst/>
          </c:spPr>
          <c:invertIfNegative val="0"/>
          <c:dLbls>
            <c:dLbl>
              <c:idx val="0"/>
              <c:tx>
                <c:rich>
                  <a:bodyPr/>
                  <a:lstStyle/>
                  <a:p>
                    <a:r>
                      <a:rPr lang="en-US"/>
                      <a:t>Cr</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CCF-428A-B566-9CBE559E41DD}"/>
                </c:ext>
              </c:extLst>
            </c:dLbl>
            <c:dLbl>
              <c:idx val="1"/>
              <c:tx>
                <c:rich>
                  <a:bodyPr/>
                  <a:lstStyle/>
                  <a:p>
                    <a:r>
                      <a:rPr lang="en-US"/>
                      <a:t>Cr</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CCF-428A-B566-9CBE559E41DD}"/>
                </c:ext>
              </c:extLst>
            </c:dLbl>
            <c:dLbl>
              <c:idx val="2"/>
              <c:tx>
                <c:rich>
                  <a:bodyPr/>
                  <a:lstStyle/>
                  <a:p>
                    <a:r>
                      <a:rPr lang="en-US"/>
                      <a:t>Cr</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CCF-428A-B566-9CBE559E41D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(New)'!$D$13:$F$13</c:f>
              <c:numCache>
                <c:formatCode>General</c:formatCode>
                <c:ptCount val="3"/>
                <c:pt idx="0">
                  <c:v>17</c:v>
                </c:pt>
                <c:pt idx="1">
                  <c:v>4</c:v>
                </c:pt>
                <c:pt idx="2">
                  <c:v>2</c:v>
                </c:pt>
              </c:numCache>
            </c:numRef>
          </c:val>
          <c:extLst>
            <c:ext xmlns:c16="http://schemas.microsoft.com/office/drawing/2014/chart" uri="{C3380CC4-5D6E-409C-BE32-E72D297353CC}">
              <c16:uniqueId val="{0000000A-BFE8-4491-9572-2B524BD67962}"/>
            </c:ext>
          </c:extLst>
        </c:ser>
        <c:ser>
          <c:idx val="10"/>
          <c:order val="12"/>
          <c:tx>
            <c:strRef>
              <c:f>'Elements (New)'!$C$14</c:f>
              <c:strCache>
                <c:ptCount val="1"/>
                <c:pt idx="0">
                  <c:v>Mn</c:v>
                </c:pt>
              </c:strCache>
            </c:strRef>
          </c:tx>
          <c:spPr>
            <a:gradFill>
              <a:gsLst>
                <a:gs pos="0">
                  <a:srgbClr val="18B4B0"/>
                </a:gs>
                <a:gs pos="89000">
                  <a:srgbClr val="138F8C"/>
                </a:gs>
                <a:gs pos="62000">
                  <a:srgbClr val="138F8C"/>
                </a:gs>
              </a:gsLst>
              <a:lin ang="2700000" scaled="1"/>
            </a:gradFill>
            <a:ln>
              <a:solidFill>
                <a:schemeClr val="tx1"/>
              </a:solidFill>
            </a:ln>
            <a:effectLst/>
          </c:spPr>
          <c:invertIfNegative val="0"/>
          <c:dLbls>
            <c:dLbl>
              <c:idx val="0"/>
              <c:tx>
                <c:rich>
                  <a:bodyPr/>
                  <a:lstStyle/>
                  <a:p>
                    <a:r>
                      <a:rPr lang="en-US"/>
                      <a:t>Mn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0D-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0E-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(New)'!$D$14:$F$14</c:f>
              <c:numCache>
                <c:formatCode>General</c:formatCode>
                <c:ptCount val="3"/>
                <c:pt idx="0">
                  <c:v>6</c:v>
                </c:pt>
                <c:pt idx="1">
                  <c:v>0</c:v>
                </c:pt>
                <c:pt idx="2">
                  <c:v>0</c:v>
                </c:pt>
              </c:numCache>
            </c:numRef>
          </c:val>
          <c:extLst>
            <c:ext xmlns:c16="http://schemas.microsoft.com/office/drawing/2014/chart" uri="{C3380CC4-5D6E-409C-BE32-E72D297353CC}">
              <c16:uniqueId val="{0000000B-BFE8-4491-9572-2B524BD67962}"/>
            </c:ext>
          </c:extLst>
        </c:ser>
        <c:ser>
          <c:idx val="11"/>
          <c:order val="13"/>
          <c:tx>
            <c:strRef>
              <c:f>'Elements (New)'!$C$15</c:f>
              <c:strCache>
                <c:ptCount val="1"/>
                <c:pt idx="0">
                  <c:v>Fe</c:v>
                </c:pt>
              </c:strCache>
            </c:strRef>
          </c:tx>
          <c:spPr>
            <a:gradFill>
              <a:gsLst>
                <a:gs pos="96460">
                  <a:schemeClr val="accent2">
                    <a:lumMod val="50000"/>
                  </a:schemeClr>
                </a:gs>
                <a:gs pos="0">
                  <a:schemeClr val="accent2">
                    <a:lumMod val="75000"/>
                  </a:schemeClr>
                </a:gs>
                <a:gs pos="62000">
                  <a:schemeClr val="accent2">
                    <a:lumMod val="50000"/>
                  </a:schemeClr>
                </a:gs>
              </a:gsLst>
              <a:lin ang="2700000" scaled="1"/>
            </a:gradFill>
            <a:ln>
              <a:solidFill>
                <a:schemeClr val="tx1"/>
              </a:solidFill>
            </a:ln>
            <a:effectLst/>
          </c:spPr>
          <c:invertIfNegative val="0"/>
          <c:dLbls>
            <c:dLbl>
              <c:idx val="0"/>
              <c:tx>
                <c:rich>
                  <a:bodyPr/>
                  <a:lstStyle/>
                  <a:p>
                    <a:r>
                      <a:rPr lang="en-US"/>
                      <a:t>Fe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9E2-4B53-B116-8F4F31CA9B9F}"/>
                </c:ext>
              </c:extLst>
            </c:dLbl>
            <c:dLbl>
              <c:idx val="1"/>
              <c:tx>
                <c:rich>
                  <a:bodyPr/>
                  <a:lstStyle/>
                  <a:p>
                    <a:r>
                      <a:rPr lang="en-US"/>
                      <a:t>Fe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9E2-4B53-B116-8F4F31CA9B9F}"/>
                </c:ext>
              </c:extLst>
            </c:dLbl>
            <c:dLbl>
              <c:idx val="2"/>
              <c:tx>
                <c:rich>
                  <a:bodyPr/>
                  <a:lstStyle/>
                  <a:p>
                    <a:r>
                      <a:rPr lang="en-US"/>
                      <a:t>Fe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(New)'!$D$15:$F$15</c:f>
              <c:numCache>
                <c:formatCode>General</c:formatCode>
                <c:ptCount val="3"/>
                <c:pt idx="0">
                  <c:v>21</c:v>
                </c:pt>
                <c:pt idx="1">
                  <c:v>2</c:v>
                </c:pt>
                <c:pt idx="2">
                  <c:v>2</c:v>
                </c:pt>
              </c:numCache>
            </c:numRef>
          </c:val>
          <c:extLst>
            <c:ext xmlns:c16="http://schemas.microsoft.com/office/drawing/2014/chart" uri="{C3380CC4-5D6E-409C-BE32-E72D297353CC}">
              <c16:uniqueId val="{0000000C-BFE8-4491-9572-2B524BD67962}"/>
            </c:ext>
          </c:extLst>
        </c:ser>
        <c:ser>
          <c:idx val="12"/>
          <c:order val="14"/>
          <c:tx>
            <c:strRef>
              <c:f>'Elements (New)'!$C$16</c:f>
              <c:strCache>
                <c:ptCount val="1"/>
                <c:pt idx="0">
                  <c:v>Co</c:v>
                </c:pt>
              </c:strCache>
            </c:strRef>
          </c:tx>
          <c:spPr>
            <a:gradFill>
              <a:gsLst>
                <a:gs pos="96460">
                  <a:srgbClr val="0070C0"/>
                </a:gs>
                <a:gs pos="0">
                  <a:srgbClr val="008FFA"/>
                </a:gs>
                <a:gs pos="62000">
                  <a:srgbClr val="0070C0"/>
                </a:gs>
              </a:gsLst>
              <a:lin ang="2700000" scaled="1"/>
            </a:gradFill>
            <a:ln>
              <a:solidFill>
                <a:schemeClr val="tx1"/>
              </a:solidFill>
            </a:ln>
            <a:effectLst/>
          </c:spPr>
          <c:invertIfNegative val="0"/>
          <c:dLbls>
            <c:dLbl>
              <c:idx val="0"/>
              <c:tx>
                <c:rich>
                  <a:bodyPr/>
                  <a:lstStyle/>
                  <a:p>
                    <a:r>
                      <a:rPr lang="en-US"/>
                      <a:t>Co</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F026-466B-8936-FCAED724026C}"/>
                </c:ext>
              </c:extLst>
            </c:dLbl>
            <c:dLbl>
              <c:idx val="1"/>
              <c:tx>
                <c:rich>
                  <a:bodyPr/>
                  <a:lstStyle/>
                  <a:p>
                    <a:r>
                      <a:rPr lang="en-US"/>
                      <a:t>Co</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10-F026-466B-8936-FCAED724026C}"/>
                </c:ext>
              </c:extLst>
            </c:dLbl>
            <c:spPr>
              <a:noFill/>
              <a:ln>
                <a:noFill/>
              </a:ln>
              <a:effectLst/>
            </c:spPr>
            <c:txPr>
              <a:bodyPr rot="0" spcFirstLastPara="1" vertOverflow="ellipsis" vert="horz" wrap="square" lIns="38100" tIns="19050" rIns="38100" bIns="19050" anchor="ctr" anchorCtr="1">
                <a:spAutoFit/>
              </a:bodyPr>
              <a:lstStyle/>
              <a:p>
                <a:pP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(New)'!$D$16:$F$16</c:f>
              <c:numCache>
                <c:formatCode>General</c:formatCode>
                <c:ptCount val="3"/>
                <c:pt idx="0">
                  <c:v>3</c:v>
                </c:pt>
                <c:pt idx="1">
                  <c:v>1</c:v>
                </c:pt>
                <c:pt idx="2">
                  <c:v>0</c:v>
                </c:pt>
              </c:numCache>
            </c:numRef>
          </c:val>
          <c:extLst>
            <c:ext xmlns:c16="http://schemas.microsoft.com/office/drawing/2014/chart" uri="{C3380CC4-5D6E-409C-BE32-E72D297353CC}">
              <c16:uniqueId val="{0000000D-BFE8-4491-9572-2B524BD67962}"/>
            </c:ext>
          </c:extLst>
        </c:ser>
        <c:ser>
          <c:idx val="13"/>
          <c:order val="15"/>
          <c:tx>
            <c:strRef>
              <c:f>'Elements (New)'!$C$17</c:f>
              <c:strCache>
                <c:ptCount val="1"/>
                <c:pt idx="0">
                  <c:v>Ni</c:v>
                </c:pt>
              </c:strCache>
            </c:strRef>
          </c:tx>
          <c:spPr>
            <a:gradFill>
              <a:gsLst>
                <a:gs pos="96460">
                  <a:schemeClr val="bg1">
                    <a:lumMod val="65000"/>
                  </a:schemeClr>
                </a:gs>
                <a:gs pos="0">
                  <a:schemeClr val="bg1">
                    <a:lumMod val="75000"/>
                  </a:schemeClr>
                </a:gs>
                <a:gs pos="62000">
                  <a:schemeClr val="bg1">
                    <a:lumMod val="65000"/>
                  </a:schemeClr>
                </a:gs>
              </a:gsLst>
              <a:lin ang="2700000" scaled="1"/>
            </a:gradFill>
            <a:ln>
              <a:solidFill>
                <a:schemeClr val="tx1"/>
              </a:solidFill>
            </a:ln>
            <a:effectLst/>
          </c:spPr>
          <c:invertIfNegative val="0"/>
          <c:dLbls>
            <c:dLbl>
              <c:idx val="0"/>
              <c:tx>
                <c:rich>
                  <a:bodyPr/>
                  <a:lstStyle/>
                  <a:p>
                    <a:fld id="{A7BCD0D8-7303-41D0-BF8A-722FDB6A67E0}" type="SERIESNAME">
                      <a:rPr lang="en-US"/>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9E2-4B53-B116-8F4F31CA9B9F}"/>
                </c:ext>
              </c:extLst>
            </c:dLbl>
            <c:dLbl>
              <c:idx val="1"/>
              <c:tx>
                <c:rich>
                  <a:bodyPr/>
                  <a:lstStyle/>
                  <a:p>
                    <a:fld id="{601B3229-2516-4A8C-8DBE-EC31045A785D}" type="SERIESNAME">
                      <a:rPr lang="en-US"/>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9E2-4B53-B116-8F4F31CA9B9F}"/>
                </c:ext>
              </c:extLst>
            </c:dLbl>
            <c:dLbl>
              <c:idx val="2"/>
              <c:tx>
                <c:rich>
                  <a:bodyPr/>
                  <a:lstStyle/>
                  <a:p>
                    <a:r>
                      <a:rPr lang="en-US"/>
                      <a:t>Ni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(New)'!$D$17:$F$17</c:f>
              <c:numCache>
                <c:formatCode>General</c:formatCode>
                <c:ptCount val="3"/>
                <c:pt idx="0">
                  <c:v>5</c:v>
                </c:pt>
                <c:pt idx="1">
                  <c:v>2</c:v>
                </c:pt>
                <c:pt idx="2">
                  <c:v>2</c:v>
                </c:pt>
              </c:numCache>
            </c:numRef>
          </c:val>
          <c:extLst>
            <c:ext xmlns:c16="http://schemas.microsoft.com/office/drawing/2014/chart" uri="{C3380CC4-5D6E-409C-BE32-E72D297353CC}">
              <c16:uniqueId val="{0000000E-BFE8-4491-9572-2B524BD67962}"/>
            </c:ext>
          </c:extLst>
        </c:ser>
        <c:ser>
          <c:idx val="14"/>
          <c:order val="16"/>
          <c:tx>
            <c:strRef>
              <c:f>'Elements (New)'!$C$18</c:f>
              <c:strCache>
                <c:ptCount val="1"/>
                <c:pt idx="0">
                  <c:v>Cu</c:v>
                </c:pt>
              </c:strCache>
            </c:strRef>
          </c:tx>
          <c:spPr>
            <a:gradFill>
              <a:gsLst>
                <a:gs pos="96460">
                  <a:schemeClr val="accent5">
                    <a:lumMod val="60000"/>
                    <a:lumOff val="40000"/>
                  </a:schemeClr>
                </a:gs>
                <a:gs pos="0">
                  <a:schemeClr val="accent5">
                    <a:lumMod val="20000"/>
                    <a:lumOff val="80000"/>
                  </a:schemeClr>
                </a:gs>
                <a:gs pos="62000">
                  <a:schemeClr val="accent5">
                    <a:lumMod val="60000"/>
                    <a:lumOff val="40000"/>
                  </a:schemeClr>
                </a:gs>
              </a:gsLst>
              <a:lin ang="2700000" scaled="1"/>
            </a:gradFill>
            <a:ln>
              <a:solidFill>
                <a:schemeClr val="tx1"/>
              </a:solidFill>
            </a:ln>
            <a:effectLst/>
          </c:spPr>
          <c:invertIfNegative val="0"/>
          <c:dLbls>
            <c:dLbl>
              <c:idx val="0"/>
              <c:tx>
                <c:rich>
                  <a:bodyPr/>
                  <a:lstStyle/>
                  <a:p>
                    <a:r>
                      <a:rPr lang="en-US"/>
                      <a:t>Cu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E9E2-4B53-B116-8F4F31CA9B9F}"/>
                </c:ext>
              </c:extLst>
            </c:dLbl>
            <c:dLbl>
              <c:idx val="1"/>
              <c:tx>
                <c:rich>
                  <a:bodyPr/>
                  <a:lstStyle/>
                  <a:p>
                    <a:r>
                      <a:rPr lang="en-US"/>
                      <a:t>Cu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9E2-4B53-B116-8F4F31CA9B9F}"/>
                </c:ext>
              </c:extLst>
            </c:dLbl>
            <c:dLbl>
              <c:idx val="2"/>
              <c:tx>
                <c:rich>
                  <a:bodyPr/>
                  <a:lstStyle/>
                  <a:p>
                    <a:r>
                      <a:rPr lang="en-US"/>
                      <a:t>Cu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(New)'!$D$18:$F$18</c:f>
              <c:numCache>
                <c:formatCode>General</c:formatCode>
                <c:ptCount val="3"/>
                <c:pt idx="0">
                  <c:v>13</c:v>
                </c:pt>
                <c:pt idx="1">
                  <c:v>7</c:v>
                </c:pt>
                <c:pt idx="2">
                  <c:v>1</c:v>
                </c:pt>
              </c:numCache>
            </c:numRef>
          </c:val>
          <c:extLst>
            <c:ext xmlns:c16="http://schemas.microsoft.com/office/drawing/2014/chart" uri="{C3380CC4-5D6E-409C-BE32-E72D297353CC}">
              <c16:uniqueId val="{0000000F-BFE8-4491-9572-2B524BD67962}"/>
            </c:ext>
          </c:extLst>
        </c:ser>
        <c:ser>
          <c:idx val="15"/>
          <c:order val="17"/>
          <c:tx>
            <c:strRef>
              <c:f>'Elements (New)'!$C$19</c:f>
              <c:strCache>
                <c:ptCount val="1"/>
                <c:pt idx="0">
                  <c:v>Zn</c:v>
                </c:pt>
              </c:strCache>
            </c:strRef>
          </c:tx>
          <c:spPr>
            <a:gradFill>
              <a:gsLst>
                <a:gs pos="53072">
                  <a:schemeClr val="tx1">
                    <a:lumMod val="50000"/>
                    <a:lumOff val="50000"/>
                  </a:schemeClr>
                </a:gs>
                <a:gs pos="96460">
                  <a:schemeClr val="tx1">
                    <a:lumMod val="50000"/>
                    <a:lumOff val="50000"/>
                  </a:schemeClr>
                </a:gs>
                <a:gs pos="0">
                  <a:schemeClr val="bg1">
                    <a:lumMod val="75000"/>
                  </a:schemeClr>
                </a:gs>
              </a:gsLst>
              <a:lin ang="2700000" scaled="1"/>
            </a:gradFill>
            <a:ln>
              <a:solidFill>
                <a:schemeClr val="tx1"/>
              </a:solidFill>
            </a:ln>
            <a:effectLst/>
          </c:spPr>
          <c:invertIfNegative val="0"/>
          <c:dLbls>
            <c:dLbl>
              <c:idx val="0"/>
              <c:tx>
                <c:rich>
                  <a:bodyPr/>
                  <a:lstStyle/>
                  <a:p>
                    <a:r>
                      <a:rPr lang="en-US"/>
                      <a:t>Zn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E9E2-4B53-B116-8F4F31CA9B9F}"/>
                </c:ext>
              </c:extLst>
            </c:dLbl>
            <c:dLbl>
              <c:idx val="1"/>
              <c:tx>
                <c:rich>
                  <a:bodyPr/>
                  <a:lstStyle/>
                  <a:p>
                    <a:r>
                      <a:rPr lang="en-US"/>
                      <a:t>Zn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E9E2-4B53-B116-8F4F31CA9B9F}"/>
                </c:ext>
              </c:extLst>
            </c:dLbl>
            <c:dLbl>
              <c:idx val="2"/>
              <c:tx>
                <c:rich>
                  <a:bodyPr/>
                  <a:lstStyle/>
                  <a:p>
                    <a:r>
                      <a:rPr lang="en-US"/>
                      <a:t>Zn</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(New)'!$D$19:$F$19</c:f>
              <c:numCache>
                <c:formatCode>General</c:formatCode>
                <c:ptCount val="3"/>
                <c:pt idx="0">
                  <c:v>20</c:v>
                </c:pt>
                <c:pt idx="1">
                  <c:v>3</c:v>
                </c:pt>
                <c:pt idx="2">
                  <c:v>1</c:v>
                </c:pt>
              </c:numCache>
            </c:numRef>
          </c:val>
          <c:extLst>
            <c:ext xmlns:c16="http://schemas.microsoft.com/office/drawing/2014/chart" uri="{C3380CC4-5D6E-409C-BE32-E72D297353CC}">
              <c16:uniqueId val="{00000010-BFE8-4491-9572-2B524BD67962}"/>
            </c:ext>
          </c:extLst>
        </c:ser>
        <c:ser>
          <c:idx val="16"/>
          <c:order val="18"/>
          <c:tx>
            <c:strRef>
              <c:f>'Elements (New)'!$C$20</c:f>
              <c:strCache>
                <c:ptCount val="1"/>
                <c:pt idx="0">
                  <c:v>As</c:v>
                </c:pt>
              </c:strCache>
            </c:strRef>
          </c:tx>
          <c:spPr>
            <a:gradFill>
              <a:gsLst>
                <a:gs pos="53072">
                  <a:srgbClr val="F22908"/>
                </a:gs>
                <a:gs pos="100000">
                  <a:srgbClr val="F22908"/>
                </a:gs>
                <a:gs pos="0">
                  <a:srgbClr val="F95F45"/>
                </a:gs>
              </a:gsLst>
              <a:lin ang="2700000" scaled="1"/>
            </a:gradFill>
            <a:ln>
              <a:solidFill>
                <a:schemeClr val="tx1"/>
              </a:solidFill>
            </a:ln>
            <a:effectLst/>
          </c:spPr>
          <c:invertIfNegative val="0"/>
          <c:dLbls>
            <c:dLbl>
              <c:idx val="0"/>
              <c:tx>
                <c:rich>
                  <a:bodyPr/>
                  <a:lstStyle/>
                  <a:p>
                    <a:r>
                      <a:rPr lang="en-US"/>
                      <a:t>As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9E2-4B53-B116-8F4F31CA9B9F}"/>
                </c:ext>
              </c:extLst>
            </c:dLbl>
            <c:dLbl>
              <c:idx val="1"/>
              <c:tx>
                <c:rich>
                  <a:bodyPr/>
                  <a:lstStyle/>
                  <a:p>
                    <a:r>
                      <a:rPr lang="en-US"/>
                      <a:t>As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E9E2-4B53-B116-8F4F31CA9B9F}"/>
                </c:ext>
              </c:extLst>
            </c:dLbl>
            <c:dLbl>
              <c:idx val="2"/>
              <c:tx>
                <c:rich>
                  <a:bodyPr/>
                  <a:lstStyle/>
                  <a:p>
                    <a:r>
                      <a:rPr lang="en-US"/>
                      <a:t>As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(New)'!$D$20:$F$20</c:f>
              <c:numCache>
                <c:formatCode>General</c:formatCode>
                <c:ptCount val="3"/>
                <c:pt idx="0">
                  <c:v>19</c:v>
                </c:pt>
                <c:pt idx="1">
                  <c:v>8</c:v>
                </c:pt>
                <c:pt idx="2">
                  <c:v>2</c:v>
                </c:pt>
              </c:numCache>
            </c:numRef>
          </c:val>
          <c:extLst>
            <c:ext xmlns:c16="http://schemas.microsoft.com/office/drawing/2014/chart" uri="{C3380CC4-5D6E-409C-BE32-E72D297353CC}">
              <c16:uniqueId val="{00000011-BFE8-4491-9572-2B524BD67962}"/>
            </c:ext>
          </c:extLst>
        </c:ser>
        <c:ser>
          <c:idx val="17"/>
          <c:order val="19"/>
          <c:tx>
            <c:strRef>
              <c:f>'Elements (New)'!$C$21</c:f>
              <c:strCache>
                <c:ptCount val="1"/>
                <c:pt idx="0">
                  <c:v>Se</c:v>
                </c:pt>
              </c:strCache>
            </c:strRef>
          </c:tx>
          <c:spPr>
            <a:gradFill>
              <a:gsLst>
                <a:gs pos="53072">
                  <a:srgbClr val="C27EFA"/>
                </a:gs>
                <a:gs pos="99000">
                  <a:srgbClr val="C27EFA"/>
                </a:gs>
                <a:gs pos="0">
                  <a:srgbClr val="D7AAFC"/>
                </a:gs>
              </a:gsLst>
              <a:lin ang="2700000" scaled="1"/>
            </a:gradFill>
            <a:ln>
              <a:solidFill>
                <a:schemeClr val="tx1"/>
              </a:solidFill>
            </a:ln>
            <a:effectLst/>
          </c:spPr>
          <c:invertIfNegative val="0"/>
          <c:dLbls>
            <c:dLbl>
              <c:idx val="0"/>
              <c:tx>
                <c:rich>
                  <a:bodyPr/>
                  <a:lstStyle/>
                  <a:p>
                    <a:r>
                      <a:rPr lang="en-US"/>
                      <a:t>Se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E9E2-4B53-B116-8F4F31CA9B9F}"/>
                </c:ext>
              </c:extLst>
            </c:dLbl>
            <c:dLbl>
              <c:idx val="1"/>
              <c:tx>
                <c:rich>
                  <a:bodyPr/>
                  <a:lstStyle/>
                  <a:p>
                    <a:r>
                      <a:rPr lang="en-US"/>
                      <a:t>Se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9E2-4B53-B116-8F4F31CA9B9F}"/>
                </c:ext>
              </c:extLst>
            </c:dLbl>
            <c:dLbl>
              <c:idx val="2"/>
              <c:tx>
                <c:rich>
                  <a:bodyPr/>
                  <a:lstStyle/>
                  <a:p>
                    <a:r>
                      <a:rPr lang="en-US"/>
                      <a:t>Se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(New)'!$D$21:$F$21</c:f>
              <c:numCache>
                <c:formatCode>General</c:formatCode>
                <c:ptCount val="3"/>
                <c:pt idx="0">
                  <c:v>4</c:v>
                </c:pt>
                <c:pt idx="1">
                  <c:v>2</c:v>
                </c:pt>
                <c:pt idx="2">
                  <c:v>1</c:v>
                </c:pt>
              </c:numCache>
            </c:numRef>
          </c:val>
          <c:extLst>
            <c:ext xmlns:c16="http://schemas.microsoft.com/office/drawing/2014/chart" uri="{C3380CC4-5D6E-409C-BE32-E72D297353CC}">
              <c16:uniqueId val="{00000012-BFE8-4491-9572-2B524BD67962}"/>
            </c:ext>
          </c:extLst>
        </c:ser>
        <c:ser>
          <c:idx val="18"/>
          <c:order val="20"/>
          <c:tx>
            <c:strRef>
              <c:f>'Elements (New)'!$C$22</c:f>
              <c:strCache>
                <c:ptCount val="1"/>
                <c:pt idx="0">
                  <c:v>Sr</c:v>
                </c:pt>
              </c:strCache>
            </c:strRef>
          </c:tx>
          <c:spPr>
            <a:gradFill>
              <a:gsLst>
                <a:gs pos="0">
                  <a:schemeClr val="accent6">
                    <a:lumMod val="40000"/>
                    <a:lumOff val="60000"/>
                  </a:schemeClr>
                </a:gs>
                <a:gs pos="53072">
                  <a:schemeClr val="accent6">
                    <a:lumMod val="60000"/>
                    <a:lumOff val="40000"/>
                  </a:schemeClr>
                </a:gs>
                <a:gs pos="99000">
                  <a:schemeClr val="accent6">
                    <a:lumMod val="60000"/>
                    <a:lumOff val="40000"/>
                  </a:schemeClr>
                </a:gs>
              </a:gsLst>
              <a:lin ang="2700000" scaled="1"/>
            </a:gradFill>
            <a:ln>
              <a:solidFill>
                <a:schemeClr val="tx1"/>
              </a:solidFill>
            </a:ln>
            <a:effectLst/>
          </c:spPr>
          <c:invertIfNegative val="0"/>
          <c:dLbls>
            <c:dLbl>
              <c:idx val="0"/>
              <c:tx>
                <c:rich>
                  <a:bodyPr/>
                  <a:lstStyle/>
                  <a:p>
                    <a:r>
                      <a:rPr lang="en-US"/>
                      <a:t>Sr</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6-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35-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34-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(New)'!$D$22:$F$22</c:f>
              <c:numCache>
                <c:formatCode>General</c:formatCode>
                <c:ptCount val="3"/>
                <c:pt idx="0">
                  <c:v>2</c:v>
                </c:pt>
                <c:pt idx="1">
                  <c:v>0</c:v>
                </c:pt>
                <c:pt idx="2">
                  <c:v>0</c:v>
                </c:pt>
              </c:numCache>
            </c:numRef>
          </c:val>
          <c:extLst>
            <c:ext xmlns:c16="http://schemas.microsoft.com/office/drawing/2014/chart" uri="{C3380CC4-5D6E-409C-BE32-E72D297353CC}">
              <c16:uniqueId val="{00000013-BFE8-4491-9572-2B524BD67962}"/>
            </c:ext>
          </c:extLst>
        </c:ser>
        <c:ser>
          <c:idx val="19"/>
          <c:order val="21"/>
          <c:tx>
            <c:strRef>
              <c:f>'Elements (New)'!$C$23</c:f>
              <c:strCache>
                <c:ptCount val="1"/>
                <c:pt idx="0">
                  <c:v>Tc</c:v>
                </c:pt>
              </c:strCache>
            </c:strRef>
          </c:tx>
          <c:spPr>
            <a:gradFill>
              <a:gsLst>
                <a:gs pos="0">
                  <a:srgbClr val="5F86CD"/>
                </a:gs>
                <a:gs pos="50000">
                  <a:srgbClr val="284780"/>
                </a:gs>
                <a:gs pos="99000">
                  <a:srgbClr val="254379"/>
                </a:gs>
              </a:gsLst>
              <a:lin ang="2700000" scaled="1"/>
            </a:gradFill>
            <a:ln>
              <a:solidFill>
                <a:schemeClr val="tx1"/>
              </a:solidFill>
            </a:ln>
            <a:effectLst/>
          </c:spPr>
          <c:invertIfNegative val="0"/>
          <c:dLbls>
            <c:dLbl>
              <c:idx val="2"/>
              <c:tx>
                <c:rich>
                  <a:bodyPr/>
                  <a:lstStyle/>
                  <a:p>
                    <a:r>
                      <a:rPr lang="en-US"/>
                      <a:t>Tc</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(New)'!$D$23:$F$23</c:f>
              <c:numCache>
                <c:formatCode>General</c:formatCode>
                <c:ptCount val="3"/>
                <c:pt idx="0">
                  <c:v>0</c:v>
                </c:pt>
                <c:pt idx="1">
                  <c:v>0</c:v>
                </c:pt>
                <c:pt idx="2">
                  <c:v>1</c:v>
                </c:pt>
              </c:numCache>
            </c:numRef>
          </c:val>
          <c:extLst>
            <c:ext xmlns:c16="http://schemas.microsoft.com/office/drawing/2014/chart" uri="{C3380CC4-5D6E-409C-BE32-E72D297353CC}">
              <c16:uniqueId val="{00000014-BFE8-4491-9572-2B524BD67962}"/>
            </c:ext>
          </c:extLst>
        </c:ser>
        <c:ser>
          <c:idx val="20"/>
          <c:order val="22"/>
          <c:tx>
            <c:strRef>
              <c:f>'Elements (New)'!$C$24</c:f>
              <c:strCache>
                <c:ptCount val="1"/>
                <c:pt idx="0">
                  <c:v>Ag</c:v>
                </c:pt>
              </c:strCache>
            </c:strRef>
          </c:tx>
          <c:spPr>
            <a:gradFill>
              <a:gsLst>
                <a:gs pos="0">
                  <a:srgbClr val="AFB8FB"/>
                </a:gs>
                <a:gs pos="50000">
                  <a:srgbClr val="8492F8"/>
                </a:gs>
                <a:gs pos="99000">
                  <a:srgbClr val="8492F8"/>
                </a:gs>
              </a:gsLst>
              <a:lin ang="2700000" scaled="1"/>
            </a:gradFill>
            <a:ln>
              <a:solidFill>
                <a:schemeClr val="tx1"/>
              </a:solidFill>
            </a:ln>
            <a:effectLst/>
          </c:spPr>
          <c:invertIfNegative val="0"/>
          <c:dLbls>
            <c:dLbl>
              <c:idx val="0"/>
              <c:tx>
                <c:rich>
                  <a:bodyPr/>
                  <a:lstStyle/>
                  <a:p>
                    <a:r>
                      <a:rPr lang="en-US"/>
                      <a:t>Ag</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B-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1A-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19-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(New)'!$D$24:$F$24</c:f>
              <c:numCache>
                <c:formatCode>General</c:formatCode>
                <c:ptCount val="3"/>
                <c:pt idx="0">
                  <c:v>4</c:v>
                </c:pt>
                <c:pt idx="1">
                  <c:v>0</c:v>
                </c:pt>
                <c:pt idx="2">
                  <c:v>0</c:v>
                </c:pt>
              </c:numCache>
            </c:numRef>
          </c:val>
          <c:extLst>
            <c:ext xmlns:c16="http://schemas.microsoft.com/office/drawing/2014/chart" uri="{C3380CC4-5D6E-409C-BE32-E72D297353CC}">
              <c16:uniqueId val="{00000015-BFE8-4491-9572-2B524BD67962}"/>
            </c:ext>
          </c:extLst>
        </c:ser>
        <c:ser>
          <c:idx val="21"/>
          <c:order val="23"/>
          <c:tx>
            <c:strRef>
              <c:f>'Elements (New)'!$C$25</c:f>
              <c:strCache>
                <c:ptCount val="1"/>
                <c:pt idx="0">
                  <c:v>Cd</c:v>
                </c:pt>
              </c:strCache>
            </c:strRef>
          </c:tx>
          <c:spPr>
            <a:gradFill>
              <a:gsLst>
                <a:gs pos="0">
                  <a:srgbClr val="CBB1F9"/>
                </a:gs>
                <a:gs pos="50000">
                  <a:srgbClr val="8E4EB6"/>
                </a:gs>
                <a:gs pos="99000">
                  <a:srgbClr val="8E4EB6"/>
                </a:gs>
              </a:gsLst>
              <a:lin ang="2700000" scaled="1"/>
            </a:gradFill>
            <a:ln>
              <a:solidFill>
                <a:schemeClr val="tx1"/>
              </a:solidFill>
            </a:ln>
            <a:effectLst/>
          </c:spPr>
          <c:invertIfNegative val="0"/>
          <c:dLbls>
            <c:dLbl>
              <c:idx val="0"/>
              <c:tx>
                <c:rich>
                  <a:bodyPr/>
                  <a:lstStyle/>
                  <a:p>
                    <a:r>
                      <a:rPr lang="en-US"/>
                      <a:t>Cd</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F026-466B-8936-FCAED724026C}"/>
                </c:ext>
              </c:extLst>
            </c:dLbl>
            <c:dLbl>
              <c:idx val="1"/>
              <c:tx>
                <c:rich>
                  <a:bodyPr/>
                  <a:lstStyle/>
                  <a:p>
                    <a:r>
                      <a:rPr lang="en-US"/>
                      <a:t>Cd</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13-F026-466B-8936-FCAED724026C}"/>
                </c:ext>
              </c:extLst>
            </c:dLbl>
            <c:spPr>
              <a:noFill/>
              <a:ln>
                <a:noFill/>
              </a:ln>
              <a:effectLst/>
            </c:spPr>
            <c:txPr>
              <a:bodyPr rot="0" spcFirstLastPara="1" vertOverflow="ellipsis" vert="horz" wrap="square" lIns="38100" tIns="19050" rIns="38100" bIns="19050" anchor="ctr" anchorCtr="1">
                <a:spAutoFit/>
              </a:bodyPr>
              <a:lstStyle/>
              <a:p>
                <a:pP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(New)'!$D$25:$F$25</c:f>
              <c:numCache>
                <c:formatCode>General</c:formatCode>
                <c:ptCount val="3"/>
                <c:pt idx="0">
                  <c:v>13</c:v>
                </c:pt>
                <c:pt idx="1">
                  <c:v>2</c:v>
                </c:pt>
                <c:pt idx="2">
                  <c:v>0</c:v>
                </c:pt>
              </c:numCache>
            </c:numRef>
          </c:val>
          <c:extLst>
            <c:ext xmlns:c16="http://schemas.microsoft.com/office/drawing/2014/chart" uri="{C3380CC4-5D6E-409C-BE32-E72D297353CC}">
              <c16:uniqueId val="{00000016-BFE8-4491-9572-2B524BD67962}"/>
            </c:ext>
          </c:extLst>
        </c:ser>
        <c:ser>
          <c:idx val="22"/>
          <c:order val="24"/>
          <c:tx>
            <c:strRef>
              <c:f>'Elements (New)'!$C$26</c:f>
              <c:strCache>
                <c:ptCount val="1"/>
                <c:pt idx="0">
                  <c:v>Sb</c:v>
                </c:pt>
              </c:strCache>
            </c:strRef>
          </c:tx>
          <c:spPr>
            <a:gradFill>
              <a:gsLst>
                <a:gs pos="17000">
                  <a:srgbClr val="11FF7D"/>
                </a:gs>
                <a:gs pos="80000">
                  <a:srgbClr val="00B050"/>
                </a:gs>
                <a:gs pos="99000">
                  <a:srgbClr val="00B050"/>
                </a:gs>
              </a:gsLst>
              <a:lin ang="2700000" scaled="1"/>
            </a:gra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7-F026-466B-8936-FCAED724026C}"/>
                </c:ext>
              </c:extLst>
            </c:dLbl>
            <c:dLbl>
              <c:idx val="1"/>
              <c:tx>
                <c:rich>
                  <a:bodyPr/>
                  <a:lstStyle/>
                  <a:p>
                    <a:r>
                      <a:rPr lang="en-US"/>
                      <a:t>Sb</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16-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(New)'!$D$26:$F$26</c:f>
              <c:numCache>
                <c:formatCode>General</c:formatCode>
                <c:ptCount val="3"/>
                <c:pt idx="0">
                  <c:v>0</c:v>
                </c:pt>
                <c:pt idx="1">
                  <c:v>2</c:v>
                </c:pt>
                <c:pt idx="2">
                  <c:v>0</c:v>
                </c:pt>
              </c:numCache>
            </c:numRef>
          </c:val>
          <c:extLst>
            <c:ext xmlns:c16="http://schemas.microsoft.com/office/drawing/2014/chart" uri="{C3380CC4-5D6E-409C-BE32-E72D297353CC}">
              <c16:uniqueId val="{00000017-BFE8-4491-9572-2B524BD67962}"/>
            </c:ext>
          </c:extLst>
        </c:ser>
        <c:ser>
          <c:idx val="23"/>
          <c:order val="25"/>
          <c:tx>
            <c:strRef>
              <c:f>'Elements (New)'!$C$27</c:f>
              <c:strCache>
                <c:ptCount val="1"/>
                <c:pt idx="0">
                  <c:v>I</c:v>
                </c:pt>
              </c:strCache>
            </c:strRef>
          </c:tx>
          <c:spPr>
            <a:gradFill>
              <a:gsLst>
                <a:gs pos="17000">
                  <a:srgbClr val="634E82"/>
                </a:gs>
                <a:gs pos="80000">
                  <a:srgbClr val="423456"/>
                </a:gs>
                <a:gs pos="99000">
                  <a:srgbClr val="423456"/>
                </a:gs>
              </a:gsLst>
              <a:lin ang="2700000" scaled="1"/>
            </a:gradFill>
            <a:ln>
              <a:solidFill>
                <a:schemeClr val="tx1"/>
              </a:solidFill>
            </a:ln>
            <a:effectLst/>
          </c:spPr>
          <c:invertIfNegative val="0"/>
          <c:dLbls>
            <c:dLbl>
              <c:idx val="0"/>
              <c:tx>
                <c:rich>
                  <a:bodyPr/>
                  <a:lstStyle/>
                  <a:p>
                    <a:r>
                      <a:rPr lang="en-US"/>
                      <a:t>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E-F026-466B-8936-FCAED724026C}"/>
                </c:ext>
              </c:extLst>
            </c:dLbl>
            <c:dLbl>
              <c:idx val="1"/>
              <c:tx>
                <c:rich>
                  <a:bodyPr/>
                  <a:lstStyle/>
                  <a:p>
                    <a:r>
                      <a:rPr lang="en-US"/>
                      <a:t>I</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D-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1C-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(New)'!$D$27:$F$27</c:f>
              <c:numCache>
                <c:formatCode>General</c:formatCode>
                <c:ptCount val="3"/>
                <c:pt idx="0">
                  <c:v>2</c:v>
                </c:pt>
                <c:pt idx="1">
                  <c:v>1</c:v>
                </c:pt>
                <c:pt idx="2">
                  <c:v>0</c:v>
                </c:pt>
              </c:numCache>
            </c:numRef>
          </c:val>
          <c:extLst>
            <c:ext xmlns:c16="http://schemas.microsoft.com/office/drawing/2014/chart" uri="{C3380CC4-5D6E-409C-BE32-E72D297353CC}">
              <c16:uniqueId val="{00000018-BFE8-4491-9572-2B524BD67962}"/>
            </c:ext>
          </c:extLst>
        </c:ser>
        <c:ser>
          <c:idx val="24"/>
          <c:order val="26"/>
          <c:tx>
            <c:strRef>
              <c:f>'Elements (New)'!$C$28</c:f>
              <c:strCache>
                <c:ptCount val="1"/>
                <c:pt idx="0">
                  <c:v>Cs</c:v>
                </c:pt>
              </c:strCache>
            </c:strRef>
          </c:tx>
          <c:spPr>
            <a:gradFill>
              <a:gsLst>
                <a:gs pos="17000">
                  <a:srgbClr val="F9F793"/>
                </a:gs>
                <a:gs pos="80000">
                  <a:srgbClr val="F0F034"/>
                </a:gs>
                <a:gs pos="99000">
                  <a:srgbClr val="F0F034"/>
                </a:gs>
              </a:gsLst>
              <a:lin ang="2700000" scaled="1"/>
            </a:gradFill>
            <a:ln>
              <a:solidFill>
                <a:schemeClr val="tx1"/>
              </a:solidFill>
            </a:ln>
            <a:effectLst/>
          </c:spPr>
          <c:invertIfNegative val="0"/>
          <c:dLbls>
            <c:dLbl>
              <c:idx val="0"/>
              <c:layout>
                <c:manualLayout>
                  <c:x val="0"/>
                  <c:y val="-9.8360655737704916E-2"/>
                </c:manualLayout>
              </c:layout>
              <c:tx>
                <c:rich>
                  <a:bodyPr/>
                  <a:lstStyle/>
                  <a:p>
                    <a:r>
                      <a:rPr lang="en-US"/>
                      <a:t>Cs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3-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32-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31-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(New)'!$D$28:$F$28</c:f>
              <c:numCache>
                <c:formatCode>General</c:formatCode>
                <c:ptCount val="3"/>
                <c:pt idx="0">
                  <c:v>1</c:v>
                </c:pt>
                <c:pt idx="1">
                  <c:v>0</c:v>
                </c:pt>
                <c:pt idx="2">
                  <c:v>0</c:v>
                </c:pt>
              </c:numCache>
            </c:numRef>
          </c:val>
          <c:extLst>
            <c:ext xmlns:c16="http://schemas.microsoft.com/office/drawing/2014/chart" uri="{C3380CC4-5D6E-409C-BE32-E72D297353CC}">
              <c16:uniqueId val="{00000019-BFE8-4491-9572-2B524BD67962}"/>
            </c:ext>
          </c:extLst>
        </c:ser>
        <c:ser>
          <c:idx val="25"/>
          <c:order val="27"/>
          <c:tx>
            <c:strRef>
              <c:f>'Elements (New)'!$C$29</c:f>
              <c:strCache>
                <c:ptCount val="1"/>
                <c:pt idx="0">
                  <c:v>La</c:v>
                </c:pt>
              </c:strCache>
            </c:strRef>
          </c:tx>
          <c:spPr>
            <a:gradFill>
              <a:gsLst>
                <a:gs pos="17000">
                  <a:srgbClr val="E75F5F"/>
                </a:gs>
                <a:gs pos="80000">
                  <a:srgbClr val="E34545"/>
                </a:gs>
                <a:gs pos="99000">
                  <a:srgbClr val="E34545"/>
                </a:gs>
              </a:gsLst>
              <a:lin ang="2700000" scaled="1"/>
            </a:gradFill>
            <a:ln>
              <a:solidFill>
                <a:schemeClr val="tx1"/>
              </a:solidFill>
            </a:ln>
            <a:effectLst/>
          </c:spPr>
          <c:invertIfNegative val="0"/>
          <c:dLbls>
            <c:dLbl>
              <c:idx val="2"/>
              <c:tx>
                <c:rich>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1">
                        <a:solidFill>
                          <a:sysClr val="windowText" lastClr="000000"/>
                        </a:solidFill>
                        <a:latin typeface="Times New Roman" panose="02020603050405020304" pitchFamily="18" charset="0"/>
                        <a:cs typeface="Times New Roman" panose="02020603050405020304" pitchFamily="18" charset="0"/>
                      </a:rPr>
                      <a:t>La</a:t>
                    </a:r>
                  </a:p>
                </c:rich>
              </c:tx>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E9E2-4B53-B116-8F4F31CA9B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(New)'!$D$29:$F$29</c:f>
              <c:numCache>
                <c:formatCode>General</c:formatCode>
                <c:ptCount val="3"/>
                <c:pt idx="0">
                  <c:v>0</c:v>
                </c:pt>
                <c:pt idx="1">
                  <c:v>0</c:v>
                </c:pt>
                <c:pt idx="2">
                  <c:v>1</c:v>
                </c:pt>
              </c:numCache>
            </c:numRef>
          </c:val>
          <c:extLst>
            <c:ext xmlns:c16="http://schemas.microsoft.com/office/drawing/2014/chart" uri="{C3380CC4-5D6E-409C-BE32-E72D297353CC}">
              <c16:uniqueId val="{0000001A-BFE8-4491-9572-2B524BD67962}"/>
            </c:ext>
          </c:extLst>
        </c:ser>
        <c:ser>
          <c:idx val="26"/>
          <c:order val="28"/>
          <c:tx>
            <c:strRef>
              <c:f>'Elements (New)'!$C$30</c:f>
              <c:strCache>
                <c:ptCount val="1"/>
                <c:pt idx="0">
                  <c:v>Ce</c:v>
                </c:pt>
              </c:strCache>
            </c:strRef>
          </c:tx>
          <c:spPr>
            <a:gradFill>
              <a:gsLst>
                <a:gs pos="17000">
                  <a:srgbClr val="F6BB00"/>
                </a:gs>
                <a:gs pos="80000">
                  <a:schemeClr val="accent4">
                    <a:lumMod val="75000"/>
                  </a:schemeClr>
                </a:gs>
                <a:gs pos="99000">
                  <a:schemeClr val="accent4">
                    <a:lumMod val="75000"/>
                  </a:schemeClr>
                </a:gs>
              </a:gsLst>
              <a:lin ang="2700000" scaled="1"/>
            </a:gradFill>
            <a:ln>
              <a:solidFill>
                <a:schemeClr val="tx1"/>
              </a:solidFill>
            </a:ln>
            <a:effectLst/>
          </c:spPr>
          <c:invertIfNegative val="0"/>
          <c:dLbls>
            <c:dLbl>
              <c:idx val="0"/>
              <c:tx>
                <c:rich>
                  <a:bodyPr/>
                  <a:lstStyle/>
                  <a:p>
                    <a:r>
                      <a:rPr lang="en-US"/>
                      <a:t>Ce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1-F026-466B-8936-FCAED724026C}"/>
                </c:ext>
              </c:extLst>
            </c:dLbl>
            <c:dLbl>
              <c:idx val="1"/>
              <c:tx>
                <c:rich>
                  <a:bodyPr/>
                  <a:lstStyle/>
                  <a:p>
                    <a:r>
                      <a:rPr lang="en-US"/>
                      <a:t>Ce</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0-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1F-F026-466B-8936-FCAED724026C}"/>
                </c:ext>
              </c:extLst>
            </c:dLbl>
            <c:spPr>
              <a:noFill/>
              <a:ln>
                <a:noFill/>
              </a:ln>
              <a:effectLst/>
            </c:spPr>
            <c:txPr>
              <a:bodyPr rot="0" spcFirstLastPara="1" vertOverflow="ellipsis" vert="horz" wrap="square" lIns="38100" tIns="19050" rIns="38100" bIns="19050" anchor="ctr" anchorCtr="0">
                <a:spAutoFit/>
              </a:bodyPr>
              <a:lstStyle/>
              <a:p>
                <a:pPr algn="ctr" rtl="0">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(New)'!$D$30:$F$30</c:f>
              <c:numCache>
                <c:formatCode>General</c:formatCode>
                <c:ptCount val="3"/>
                <c:pt idx="0">
                  <c:v>4</c:v>
                </c:pt>
                <c:pt idx="1">
                  <c:v>2</c:v>
                </c:pt>
                <c:pt idx="2">
                  <c:v>0</c:v>
                </c:pt>
              </c:numCache>
            </c:numRef>
          </c:val>
          <c:extLst>
            <c:ext xmlns:c16="http://schemas.microsoft.com/office/drawing/2014/chart" uri="{C3380CC4-5D6E-409C-BE32-E72D297353CC}">
              <c16:uniqueId val="{0000001B-BFE8-4491-9572-2B524BD67962}"/>
            </c:ext>
          </c:extLst>
        </c:ser>
        <c:ser>
          <c:idx val="27"/>
          <c:order val="29"/>
          <c:tx>
            <c:strRef>
              <c:f>'Elements (New)'!$C$31</c:f>
              <c:strCache>
                <c:ptCount val="1"/>
                <c:pt idx="0">
                  <c:v>Hg</c:v>
                </c:pt>
              </c:strCache>
            </c:strRef>
          </c:tx>
          <c:spPr>
            <a:gradFill>
              <a:gsLst>
                <a:gs pos="17000">
                  <a:srgbClr val="3B57E5"/>
                </a:gs>
                <a:gs pos="80000">
                  <a:srgbClr val="1934BD"/>
                </a:gs>
                <a:gs pos="99000">
                  <a:srgbClr val="1934BD"/>
                </a:gs>
              </a:gsLst>
              <a:lin ang="2700000" scaled="1"/>
            </a:gradFill>
            <a:ln>
              <a:solidFill>
                <a:schemeClr val="tx1"/>
              </a:solidFill>
            </a:ln>
            <a:effectLst/>
          </c:spPr>
          <c:invertIfNegative val="0"/>
          <c:dLbls>
            <c:dLbl>
              <c:idx val="0"/>
              <c:tx>
                <c:rich>
                  <a:bodyPr/>
                  <a:lstStyle/>
                  <a:p>
                    <a:r>
                      <a:rPr lang="en-US"/>
                      <a:t>Hg</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E9E2-4B53-B116-8F4F31CA9B9F}"/>
                </c:ext>
              </c:extLst>
            </c:dLbl>
            <c:dLbl>
              <c:idx val="1"/>
              <c:tx>
                <c:rich>
                  <a:bodyPr/>
                  <a:lstStyle/>
                  <a:p>
                    <a:r>
                      <a:rPr lang="en-US"/>
                      <a:t>Hg</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E9E2-4B53-B116-8F4F31CA9B9F}"/>
                </c:ext>
              </c:extLst>
            </c:dLbl>
            <c:dLbl>
              <c:idx val="2"/>
              <c:tx>
                <c:rich>
                  <a:bodyPr/>
                  <a:lstStyle/>
                  <a:p>
                    <a:r>
                      <a:rPr lang="en-US"/>
                      <a:t>Hg</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(New)'!$D$31:$F$31</c:f>
              <c:numCache>
                <c:formatCode>General</c:formatCode>
                <c:ptCount val="3"/>
                <c:pt idx="0">
                  <c:v>10</c:v>
                </c:pt>
                <c:pt idx="1">
                  <c:v>3</c:v>
                </c:pt>
                <c:pt idx="2">
                  <c:v>1</c:v>
                </c:pt>
              </c:numCache>
            </c:numRef>
          </c:val>
          <c:extLst>
            <c:ext xmlns:c16="http://schemas.microsoft.com/office/drawing/2014/chart" uri="{C3380CC4-5D6E-409C-BE32-E72D297353CC}">
              <c16:uniqueId val="{0000001C-BFE8-4491-9572-2B524BD67962}"/>
            </c:ext>
          </c:extLst>
        </c:ser>
        <c:ser>
          <c:idx val="29"/>
          <c:order val="30"/>
          <c:tx>
            <c:strRef>
              <c:f>'Elements (New)'!$C$32</c:f>
              <c:strCache>
                <c:ptCount val="1"/>
                <c:pt idx="0">
                  <c:v>Pb</c:v>
                </c:pt>
              </c:strCache>
            </c:strRef>
          </c:tx>
          <c:spPr>
            <a:gradFill>
              <a:gsLst>
                <a:gs pos="0">
                  <a:srgbClr val="984DFD"/>
                </a:gs>
                <a:gs pos="50000">
                  <a:srgbClr val="6103DF"/>
                </a:gs>
                <a:gs pos="99000">
                  <a:srgbClr val="6103DF"/>
                </a:gs>
              </a:gsLst>
              <a:lin ang="2700000" scaled="1"/>
            </a:gradFill>
            <a:ln>
              <a:solidFill>
                <a:schemeClr val="tx1"/>
              </a:solidFill>
            </a:ln>
            <a:effectLst/>
          </c:spPr>
          <c:invertIfNegative val="0"/>
          <c:dLbls>
            <c:dLbl>
              <c:idx val="0"/>
              <c:tx>
                <c:rich>
                  <a:bodyPr/>
                  <a:lstStyle/>
                  <a:p>
                    <a:r>
                      <a:rPr lang="en-US"/>
                      <a:t>Pb</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4-F026-466B-8936-FCAED724026C}"/>
                </c:ext>
              </c:extLst>
            </c:dLbl>
            <c:dLbl>
              <c:idx val="1"/>
              <c:tx>
                <c:rich>
                  <a:bodyPr/>
                  <a:lstStyle/>
                  <a:p>
                    <a:r>
                      <a:rPr lang="en-US"/>
                      <a:t>Pb</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3-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22-F026-466B-8936-FCAED724026C}"/>
                </c:ext>
              </c:extLst>
            </c:dLbl>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(New)'!$D$32:$F$32</c:f>
              <c:numCache>
                <c:formatCode>General</c:formatCode>
                <c:ptCount val="3"/>
                <c:pt idx="0">
                  <c:v>14</c:v>
                </c:pt>
                <c:pt idx="1">
                  <c:v>4</c:v>
                </c:pt>
                <c:pt idx="2">
                  <c:v>0</c:v>
                </c:pt>
              </c:numCache>
            </c:numRef>
          </c:val>
          <c:extLst>
            <c:ext xmlns:c16="http://schemas.microsoft.com/office/drawing/2014/chart" uri="{C3380CC4-5D6E-409C-BE32-E72D297353CC}">
              <c16:uniqueId val="{0000001E-BFE8-4491-9572-2B524BD67962}"/>
            </c:ext>
          </c:extLst>
        </c:ser>
        <c:ser>
          <c:idx val="30"/>
          <c:order val="31"/>
          <c:tx>
            <c:strRef>
              <c:f>'Elements (New)'!$C$33</c:f>
              <c:strCache>
                <c:ptCount val="1"/>
                <c:pt idx="0">
                  <c:v>Th</c:v>
                </c:pt>
              </c:strCache>
            </c:strRef>
          </c:tx>
          <c:spPr>
            <a:gradFill>
              <a:gsLst>
                <a:gs pos="96460">
                  <a:srgbClr val="F8D3BA"/>
                </a:gs>
                <a:gs pos="0">
                  <a:srgbClr val="FBE9DD"/>
                </a:gs>
                <a:gs pos="62000">
                  <a:srgbClr val="F8D3BA"/>
                </a:gs>
              </a:gsLst>
              <a:lin ang="2700000" scaled="1"/>
            </a:gradFill>
            <a:ln>
              <a:solidFill>
                <a:schemeClr val="tx1"/>
              </a:solidFill>
            </a:ln>
            <a:effectLst/>
          </c:spPr>
          <c:invertIfNegative val="0"/>
          <c:dLbls>
            <c:dLbl>
              <c:idx val="0"/>
              <c:layout>
                <c:manualLayout>
                  <c:x val="-9.7462790318260232E-4"/>
                  <c:y val="-0.10928961748633879"/>
                </c:manualLayout>
              </c:layout>
              <c:tx>
                <c:rich>
                  <a:bodyPr/>
                  <a:lstStyle/>
                  <a:p>
                    <a:r>
                      <a:rPr lang="en-US"/>
                      <a:t>Th</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7-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26-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25-F026-466B-8936-FCAED724026C}"/>
                </c:ext>
              </c:extLst>
            </c:dLbl>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'Elements (New)'!$D$1:$F$1</c:f>
              <c:numCache>
                <c:formatCode>General</c:formatCode>
                <c:ptCount val="3"/>
                <c:pt idx="0">
                  <c:v>2020</c:v>
                </c:pt>
                <c:pt idx="1">
                  <c:v>2010</c:v>
                </c:pt>
                <c:pt idx="2">
                  <c:v>2000</c:v>
                </c:pt>
              </c:numCache>
            </c:numRef>
          </c:cat>
          <c:val>
            <c:numRef>
              <c:f>'Elements (New)'!$D$33:$F$33</c:f>
              <c:numCache>
                <c:formatCode>General</c:formatCode>
                <c:ptCount val="3"/>
                <c:pt idx="0">
                  <c:v>2</c:v>
                </c:pt>
                <c:pt idx="1">
                  <c:v>0</c:v>
                </c:pt>
                <c:pt idx="2">
                  <c:v>0</c:v>
                </c:pt>
              </c:numCache>
            </c:numRef>
          </c:val>
          <c:extLst>
            <c:ext xmlns:c16="http://schemas.microsoft.com/office/drawing/2014/chart" uri="{C3380CC4-5D6E-409C-BE32-E72D297353CC}">
              <c16:uniqueId val="{0000001F-BFE8-4491-9572-2B524BD67962}"/>
            </c:ext>
          </c:extLst>
        </c:ser>
        <c:ser>
          <c:idx val="31"/>
          <c:order val="32"/>
          <c:tx>
            <c:strRef>
              <c:f>'Elements (New)'!$C$34</c:f>
              <c:strCache>
                <c:ptCount val="1"/>
                <c:pt idx="0">
                  <c:v>U</c:v>
                </c:pt>
              </c:strCache>
            </c:strRef>
          </c:tx>
          <c:spPr>
            <a:gradFill>
              <a:gsLst>
                <a:gs pos="96460">
                  <a:srgbClr val="51EE12"/>
                </a:gs>
                <a:gs pos="0">
                  <a:srgbClr val="C8FAB4"/>
                </a:gs>
                <a:gs pos="62000">
                  <a:srgbClr val="51EE12"/>
                </a:gs>
              </a:gsLst>
              <a:lin ang="2700000" scaled="1"/>
            </a:gradFill>
            <a:ln>
              <a:solidFill>
                <a:schemeClr val="tx1"/>
              </a:solidFill>
            </a:ln>
            <a:effectLst/>
          </c:spPr>
          <c:invertIfNegative val="0"/>
          <c:dLbls>
            <c:dLbl>
              <c:idx val="0"/>
              <c:tx>
                <c:rich>
                  <a:bodyPr/>
                  <a:lstStyle/>
                  <a:p>
                    <a:r>
                      <a:rPr lang="en-US"/>
                      <a:t>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E9E2-4B53-B116-8F4F31CA9B9F}"/>
                </c:ext>
              </c:extLst>
            </c:dLbl>
            <c:dLbl>
              <c:idx val="1"/>
              <c:tx>
                <c:rich>
                  <a:bodyPr/>
                  <a:lstStyle/>
                  <a:p>
                    <a:r>
                      <a:rPr lang="en-US"/>
                      <a:t>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9-E9E2-4B53-B116-8F4F31CA9B9F}"/>
                </c:ext>
              </c:extLst>
            </c:dLbl>
            <c:dLbl>
              <c:idx val="2"/>
              <c:tx>
                <c:rich>
                  <a:bodyPr/>
                  <a:lstStyle/>
                  <a:p>
                    <a:r>
                      <a:rPr lang="en-US"/>
                      <a:t>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E9E2-4B53-B116-8F4F31CA9B9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(New)'!$D$34:$F$34</c:f>
              <c:numCache>
                <c:formatCode>General</c:formatCode>
                <c:ptCount val="3"/>
                <c:pt idx="0">
                  <c:v>5</c:v>
                </c:pt>
                <c:pt idx="1">
                  <c:v>5</c:v>
                </c:pt>
                <c:pt idx="2">
                  <c:v>2</c:v>
                </c:pt>
              </c:numCache>
            </c:numRef>
          </c:val>
          <c:extLst>
            <c:ext xmlns:c16="http://schemas.microsoft.com/office/drawing/2014/chart" uri="{C3380CC4-5D6E-409C-BE32-E72D297353CC}">
              <c16:uniqueId val="{00000020-BFE8-4491-9572-2B524BD67962}"/>
            </c:ext>
          </c:extLst>
        </c:ser>
        <c:ser>
          <c:idx val="32"/>
          <c:order val="33"/>
          <c:tx>
            <c:strRef>
              <c:f>'Elements (New)'!$C$35</c:f>
              <c:strCache>
                <c:ptCount val="1"/>
                <c:pt idx="0">
                  <c:v>Np</c:v>
                </c:pt>
              </c:strCache>
            </c:strRef>
          </c:tx>
          <c:spPr>
            <a:gradFill>
              <a:gsLst>
                <a:gs pos="96460">
                  <a:srgbClr val="0BC8F5"/>
                </a:gs>
                <a:gs pos="0">
                  <a:srgbClr val="6FDFF9"/>
                </a:gs>
                <a:gs pos="62000">
                  <a:srgbClr val="0BC8F5"/>
                </a:gs>
              </a:gsLst>
              <a:lin ang="2700000" scaled="1"/>
            </a:gra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8-F026-466B-8936-FCAED724026C}"/>
                </c:ext>
              </c:extLst>
            </c:dLbl>
            <c:dLbl>
              <c:idx val="1"/>
              <c:tx>
                <c:rich>
                  <a:bodyPr/>
                  <a:lstStyle/>
                  <a:p>
                    <a:r>
                      <a:rPr lang="en-US"/>
                      <a:t>Np</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A-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29-F026-466B-8936-FCAED724026C}"/>
                </c:ext>
              </c:extLst>
            </c:dLbl>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'Elements (New)'!$D$1:$F$1</c:f>
              <c:numCache>
                <c:formatCode>General</c:formatCode>
                <c:ptCount val="3"/>
                <c:pt idx="0">
                  <c:v>2020</c:v>
                </c:pt>
                <c:pt idx="1">
                  <c:v>2010</c:v>
                </c:pt>
                <c:pt idx="2">
                  <c:v>2000</c:v>
                </c:pt>
              </c:numCache>
            </c:numRef>
          </c:cat>
          <c:val>
            <c:numRef>
              <c:f>'Elements (New)'!$D$35:$F$35</c:f>
              <c:numCache>
                <c:formatCode>General</c:formatCode>
                <c:ptCount val="3"/>
                <c:pt idx="0">
                  <c:v>0</c:v>
                </c:pt>
                <c:pt idx="1">
                  <c:v>1</c:v>
                </c:pt>
                <c:pt idx="2">
                  <c:v>0</c:v>
                </c:pt>
              </c:numCache>
            </c:numRef>
          </c:val>
          <c:extLst>
            <c:ext xmlns:c16="http://schemas.microsoft.com/office/drawing/2014/chart" uri="{C3380CC4-5D6E-409C-BE32-E72D297353CC}">
              <c16:uniqueId val="{00000021-BFE8-4491-9572-2B524BD67962}"/>
            </c:ext>
          </c:extLst>
        </c:ser>
        <c:ser>
          <c:idx val="33"/>
          <c:order val="34"/>
          <c:tx>
            <c:strRef>
              <c:f>'Elements (New)'!$C$36</c:f>
              <c:strCache>
                <c:ptCount val="1"/>
                <c:pt idx="0">
                  <c:v>Pu</c:v>
                </c:pt>
              </c:strCache>
            </c:strRef>
          </c:tx>
          <c:spPr>
            <a:gradFill>
              <a:gsLst>
                <a:gs pos="96460">
                  <a:srgbClr val="B159F9"/>
                </a:gs>
                <a:gs pos="0">
                  <a:srgbClr val="C27EFA"/>
                </a:gs>
                <a:gs pos="62000">
                  <a:srgbClr val="B159F9"/>
                </a:gs>
              </a:gsLst>
              <a:lin ang="2700000" scaled="1"/>
            </a:gradFill>
            <a:ln>
              <a:solidFill>
                <a:schemeClr val="tx1"/>
              </a:solidFill>
            </a:ln>
            <a:effectLst/>
          </c:spPr>
          <c:invertIfNegative val="0"/>
          <c:dLbls>
            <c:dLbl>
              <c:idx val="0"/>
              <c:layout>
                <c:manualLayout>
                  <c:x val="-1.9492558063650617E-3"/>
                  <c:y val="7.6502732240437021E-2"/>
                </c:manualLayout>
              </c:layout>
              <c:tx>
                <c:rich>
                  <a:bodyPr/>
                  <a:lstStyle/>
                  <a:p>
                    <a:r>
                      <a:rPr lang="en-US"/>
                      <a:t>Pu</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D-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2C-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2B-F026-466B-8936-FCAED724026C}"/>
                </c:ext>
              </c:extLst>
            </c:dLbl>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'Elements (New)'!$D$1:$F$1</c:f>
              <c:numCache>
                <c:formatCode>General</c:formatCode>
                <c:ptCount val="3"/>
                <c:pt idx="0">
                  <c:v>2020</c:v>
                </c:pt>
                <c:pt idx="1">
                  <c:v>2010</c:v>
                </c:pt>
                <c:pt idx="2">
                  <c:v>2000</c:v>
                </c:pt>
              </c:numCache>
            </c:numRef>
          </c:cat>
          <c:val>
            <c:numRef>
              <c:f>'Elements (New)'!$D$36:$F$36</c:f>
              <c:numCache>
                <c:formatCode>General</c:formatCode>
                <c:ptCount val="3"/>
                <c:pt idx="0">
                  <c:v>2</c:v>
                </c:pt>
                <c:pt idx="1">
                  <c:v>0</c:v>
                </c:pt>
                <c:pt idx="2">
                  <c:v>0</c:v>
                </c:pt>
              </c:numCache>
            </c:numRef>
          </c:val>
          <c:extLst>
            <c:ext xmlns:c16="http://schemas.microsoft.com/office/drawing/2014/chart" uri="{C3380CC4-5D6E-409C-BE32-E72D297353CC}">
              <c16:uniqueId val="{00000022-BFE8-4491-9572-2B524BD67962}"/>
            </c:ext>
          </c:extLst>
        </c:ser>
        <c:ser>
          <c:idx val="34"/>
          <c:order val="35"/>
          <c:tx>
            <c:strRef>
              <c:f>'Elements (New)'!$C$37</c:f>
              <c:strCache>
                <c:ptCount val="1"/>
                <c:pt idx="0">
                  <c:v>Am</c:v>
                </c:pt>
              </c:strCache>
            </c:strRef>
          </c:tx>
          <c:spPr>
            <a:gradFill>
              <a:gsLst>
                <a:gs pos="97000">
                  <a:srgbClr val="93BBF5"/>
                </a:gs>
                <a:gs pos="0">
                  <a:srgbClr val="D5E4FB"/>
                </a:gs>
                <a:gs pos="62000">
                  <a:srgbClr val="93BBF5"/>
                </a:gs>
              </a:gsLst>
              <a:lin ang="2700000" scaled="1"/>
            </a:gradFill>
            <a:ln>
              <a:solidFill>
                <a:schemeClr val="tx1"/>
              </a:solidFill>
            </a:ln>
            <a:effectLst/>
          </c:spPr>
          <c:invertIfNegative val="0"/>
          <c:dLbls>
            <c:dLbl>
              <c:idx val="0"/>
              <c:layout>
                <c:manualLayout>
                  <c:x val="-6.8223953222773586E-3"/>
                  <c:y val="-0.10928961748633879"/>
                </c:manualLayout>
              </c:layout>
              <c:tx>
                <c:rich>
                  <a:bodyPr/>
                  <a:lstStyle/>
                  <a:p>
                    <a:r>
                      <a:rPr lang="en-US"/>
                      <a:t>Am</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0-F026-466B-8936-FCAED724026C}"/>
                </c:ext>
              </c:extLst>
            </c:dLbl>
            <c:dLbl>
              <c:idx val="1"/>
              <c:delete val="1"/>
              <c:extLst>
                <c:ext xmlns:c15="http://schemas.microsoft.com/office/drawing/2012/chart" uri="{CE6537A1-D6FC-4f65-9D91-7224C49458BB}"/>
                <c:ext xmlns:c16="http://schemas.microsoft.com/office/drawing/2014/chart" uri="{C3380CC4-5D6E-409C-BE32-E72D297353CC}">
                  <c16:uniqueId val="{0000002F-F026-466B-8936-FCAED724026C}"/>
                </c:ext>
              </c:extLst>
            </c:dLbl>
            <c:dLbl>
              <c:idx val="2"/>
              <c:delete val="1"/>
              <c:extLst>
                <c:ext xmlns:c15="http://schemas.microsoft.com/office/drawing/2012/chart" uri="{CE6537A1-D6FC-4f65-9D91-7224C49458BB}"/>
                <c:ext xmlns:c16="http://schemas.microsoft.com/office/drawing/2014/chart" uri="{C3380CC4-5D6E-409C-BE32-E72D297353CC}">
                  <c16:uniqueId val="{0000002E-F026-466B-8936-FCAED724026C}"/>
                </c:ext>
              </c:extLst>
            </c:dLbl>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'Elements (New)'!$D$1:$F$1</c:f>
              <c:numCache>
                <c:formatCode>General</c:formatCode>
                <c:ptCount val="3"/>
                <c:pt idx="0">
                  <c:v>2020</c:v>
                </c:pt>
                <c:pt idx="1">
                  <c:v>2010</c:v>
                </c:pt>
                <c:pt idx="2">
                  <c:v>2000</c:v>
                </c:pt>
              </c:numCache>
            </c:numRef>
          </c:cat>
          <c:val>
            <c:numRef>
              <c:f>'Elements (New)'!$D$37:$F$37</c:f>
              <c:numCache>
                <c:formatCode>General</c:formatCode>
                <c:ptCount val="3"/>
                <c:pt idx="0">
                  <c:v>1</c:v>
                </c:pt>
                <c:pt idx="1">
                  <c:v>0</c:v>
                </c:pt>
                <c:pt idx="2">
                  <c:v>0</c:v>
                </c:pt>
              </c:numCache>
            </c:numRef>
          </c:val>
          <c:extLst>
            <c:ext xmlns:c16="http://schemas.microsoft.com/office/drawing/2014/chart" uri="{C3380CC4-5D6E-409C-BE32-E72D297353CC}">
              <c16:uniqueId val="{00000023-BFE8-4491-9572-2B524BD67962}"/>
            </c:ext>
          </c:extLst>
        </c:ser>
        <c:dLbls>
          <c:showLegendKey val="0"/>
          <c:showVal val="0"/>
          <c:showCatName val="0"/>
          <c:showSerName val="0"/>
          <c:showPercent val="0"/>
          <c:showBubbleSize val="0"/>
        </c:dLbls>
        <c:gapWidth val="150"/>
        <c:overlap val="100"/>
        <c:axId val="1380690239"/>
        <c:axId val="1380691903"/>
      </c:barChart>
      <c:catAx>
        <c:axId val="1380690239"/>
        <c:scaling>
          <c:orientation val="minMax"/>
        </c:scaling>
        <c:delete val="0"/>
        <c:axPos val="l"/>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80691903"/>
        <c:crosses val="autoZero"/>
        <c:auto val="1"/>
        <c:lblAlgn val="ctr"/>
        <c:lblOffset val="100"/>
        <c:noMultiLvlLbl val="0"/>
      </c:catAx>
      <c:valAx>
        <c:axId val="13806919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rPr>
                  <a:t>Percentage of Published Studies</a:t>
                </a:r>
                <a:endParaRPr lang="en-GB"/>
              </a:p>
            </c:rich>
          </c:tx>
          <c:layout>
            <c:manualLayout>
              <c:xMode val="edge"/>
              <c:yMode val="edge"/>
              <c:x val="0.41043622349645237"/>
              <c:y val="0.828012728978825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80690239"/>
        <c:crosses val="autoZero"/>
        <c:crossBetween val="between"/>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28573</xdr:colOff>
      <xdr:row>1</xdr:row>
      <xdr:rowOff>557211</xdr:rowOff>
    </xdr:from>
    <xdr:to>
      <xdr:col>20</xdr:col>
      <xdr:colOff>581024</xdr:colOff>
      <xdr:row>30</xdr:row>
      <xdr:rowOff>114300</xdr:rowOff>
    </xdr:to>
    <xdr:graphicFrame macro="">
      <xdr:nvGraphicFramePr>
        <xdr:cNvPr id="3" name="Chart 2">
          <a:extLst>
            <a:ext uri="{FF2B5EF4-FFF2-40B4-BE49-F238E27FC236}">
              <a16:creationId xmlns:a16="http://schemas.microsoft.com/office/drawing/2014/main" id="{81A1F8E2-EA32-43BB-AF0B-C24050DAED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33336</xdr:colOff>
      <xdr:row>31</xdr:row>
      <xdr:rowOff>4761</xdr:rowOff>
    </xdr:from>
    <xdr:to>
      <xdr:col>20</xdr:col>
      <xdr:colOff>600075</xdr:colOff>
      <xdr:row>63</xdr:row>
      <xdr:rowOff>104774</xdr:rowOff>
    </xdr:to>
    <xdr:graphicFrame macro="">
      <xdr:nvGraphicFramePr>
        <xdr:cNvPr id="2" name="Chart 1">
          <a:extLst>
            <a:ext uri="{FF2B5EF4-FFF2-40B4-BE49-F238E27FC236}">
              <a16:creationId xmlns:a16="http://schemas.microsoft.com/office/drawing/2014/main" id="{D4B59EB2-786C-4CB0-8AFB-35EF001B9E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xdr:row>
      <xdr:rowOff>33335</xdr:rowOff>
    </xdr:from>
    <xdr:to>
      <xdr:col>21</xdr:col>
      <xdr:colOff>0</xdr:colOff>
      <xdr:row>32</xdr:row>
      <xdr:rowOff>114299</xdr:rowOff>
    </xdr:to>
    <xdr:graphicFrame macro="">
      <xdr:nvGraphicFramePr>
        <xdr:cNvPr id="4" name="Chart 3">
          <a:extLst>
            <a:ext uri="{FF2B5EF4-FFF2-40B4-BE49-F238E27FC236}">
              <a16:creationId xmlns:a16="http://schemas.microsoft.com/office/drawing/2014/main" id="{A1FB8C29-052D-4402-B105-F8400A9D24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95249</xdr:colOff>
      <xdr:row>54</xdr:row>
      <xdr:rowOff>23812</xdr:rowOff>
    </xdr:from>
    <xdr:to>
      <xdr:col>35</xdr:col>
      <xdr:colOff>152400</xdr:colOff>
      <xdr:row>90</xdr:row>
      <xdr:rowOff>76200</xdr:rowOff>
    </xdr:to>
    <xdr:graphicFrame macro="">
      <xdr:nvGraphicFramePr>
        <xdr:cNvPr id="6" name="Chart 5">
          <a:extLst>
            <a:ext uri="{FF2B5EF4-FFF2-40B4-BE49-F238E27FC236}">
              <a16:creationId xmlns:a16="http://schemas.microsoft.com/office/drawing/2014/main" id="{2B57DC1B-856C-48E0-8351-307C93F44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256761</xdr:colOff>
      <xdr:row>2</xdr:row>
      <xdr:rowOff>114300</xdr:rowOff>
    </xdr:from>
    <xdr:to>
      <xdr:col>29</xdr:col>
      <xdr:colOff>485775</xdr:colOff>
      <xdr:row>21</xdr:row>
      <xdr:rowOff>171450</xdr:rowOff>
    </xdr:to>
    <xdr:graphicFrame macro="">
      <xdr:nvGraphicFramePr>
        <xdr:cNvPr id="10" name="Chart 9">
          <a:extLst>
            <a:ext uri="{FF2B5EF4-FFF2-40B4-BE49-F238E27FC236}">
              <a16:creationId xmlns:a16="http://schemas.microsoft.com/office/drawing/2014/main" id="{BBC24B51-570A-4D9B-9BBD-DE464E1BE7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ames Dinsley" id="{76E45A43-E4DD-4066-83DD-E806D6CA8922}" userId="James Dinsley" providerId="None"/>
  <person displayName="James Dinsley" id="{77070BB4-385B-4490-96AB-FBB009F1D2ED}" userId="4b0da85c0f0086f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2-07-21T09:19:34.52" personId="{76E45A43-E4DD-4066-83DD-E806D6CA8922}" id="{C60ACE2C-19CB-4133-AEDD-55DFB4B3D438}">
    <text>Red shaded = Excluded from total publication counts owing to studying a non-biological specimen.</text>
  </threadedComment>
  <threadedComment ref="E96" dT="2021-07-06T13:06:46.65" personId="{76E45A43-E4DD-4066-83DD-E806D6CA8922}" id="{D4C70E50-269C-4960-B528-7ABA88976F6E}">
    <text>Human ovarian cancer cells IGROV1 line</text>
  </threadedComment>
  <threadedComment ref="E97" dT="2021-07-06T13:24:32.21" personId="{76E45A43-E4DD-4066-83DD-E806D6CA8922}" id="{2A9CCA2E-4E98-4FC1-A06D-0651A34B6EA2}">
    <text>Rat Kidney</text>
  </threadedComment>
  <threadedComment ref="E113" dT="2021-07-06T14:15:32.15" personId="{76E45A43-E4DD-4066-83DD-E806D6CA8922}" id="{6818F8C5-6187-468F-B29D-31B0E6998EBA}">
    <text>Human</text>
  </threadedComment>
  <threadedComment ref="E258" dT="2021-06-29T14:51:02.94" personId="{76E45A43-E4DD-4066-83DD-E806D6CA8922}" id="{2E307EF7-044D-4514-9AAB-000A8F3B10BA}">
    <text>This paper shows how metal hyperaccumulator responses are more likely to form in the early stages of plant growth, as opposed to as a mature plant.</text>
  </threadedComment>
  <threadedComment ref="E347" dT="2021-06-29T19:27:23.19" personId="{76E45A43-E4DD-4066-83DD-E806D6CA8922}" id="{D8CB3347-2288-456E-9880-3221AFC59C26}">
    <text>Unusual paper that looks at a Minamata Cat's brain to find Hg-S species!</text>
  </threadedComment>
  <threadedComment ref="E375" dT="2021-06-29T19:58:29.63" personId="{76E45A43-E4DD-4066-83DD-E806D6CA8922}" id="{8D31CED5-30AA-4BAE-A2F0-25A4208B38A4}">
    <text>Chickens</text>
  </threadedComment>
  <threadedComment ref="E379" dT="2021-06-29T19:58:52.58" personId="{76E45A43-E4DD-4066-83DD-E806D6CA8922}" id="{04BE576E-F313-4222-8596-55729A92242B}">
    <text>lettuce -&gt; hornworm -&gt; chicken, all tested with EXAFS</text>
  </threadedComment>
</ThreadedComments>
</file>

<file path=xl/threadedComments/threadedComment2.xml><?xml version="1.0" encoding="utf-8"?>
<ThreadedComments xmlns="http://schemas.microsoft.com/office/spreadsheetml/2018/threadedcomments" xmlns:x="http://schemas.openxmlformats.org/spreadsheetml/2006/main">
  <threadedComment ref="D2" dT="2020-04-03T13:41:36.83" personId="{77070BB4-385B-4490-96AB-FBB009F1D2ED}" id="{0CE17A38-8A0F-4402-9009-0D8052873F09}">
    <text>Searching for "Evolutionary Biology" alone only brought 1 paper in 2019. No result in 2000.</text>
  </threadedComment>
  <threadedComment ref="C23" dT="2021-06-29T14:50:29.42" personId="{76E45A43-E4DD-4066-83DD-E806D6CA8922}" id="{30CC76D9-4525-41F9-8D88-6861C9B23F79}">
    <text>Covid has had no impact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87DF-5F08-44A2-B5CA-8729098584EA}">
  <sheetPr filterMode="1"/>
  <dimension ref="A1:BV808"/>
  <sheetViews>
    <sheetView tabSelected="1" workbookViewId="0">
      <selection activeCell="B10" sqref="B10"/>
    </sheetView>
  </sheetViews>
  <sheetFormatPr defaultRowHeight="15" x14ac:dyDescent="0.25"/>
  <cols>
    <col min="1" max="1" width="13.140625" bestFit="1" customWidth="1"/>
    <col min="3" max="3" width="14.7109375" customWidth="1"/>
    <col min="5" max="5" width="30.5703125" bestFit="1" customWidth="1"/>
    <col min="6" max="6" width="35.28515625" bestFit="1" customWidth="1"/>
    <col min="8" max="8" width="25.28515625" customWidth="1"/>
    <col min="10" max="10" width="21" customWidth="1"/>
    <col min="17" max="17" width="15.5703125" customWidth="1"/>
  </cols>
  <sheetData>
    <row r="1" spans="1:51" ht="15" customHeight="1" x14ac:dyDescent="0.25">
      <c r="A1" s="28" t="s">
        <v>1851</v>
      </c>
      <c r="B1" s="28"/>
      <c r="C1" s="28"/>
      <c r="D1" s="28"/>
      <c r="E1" s="28"/>
      <c r="F1" s="28"/>
      <c r="G1" s="28"/>
      <c r="H1" s="28"/>
      <c r="I1" s="28"/>
      <c r="J1" s="28"/>
      <c r="K1" s="28"/>
      <c r="L1" s="28"/>
      <c r="M1" s="28"/>
      <c r="N1" s="28"/>
      <c r="O1" s="28"/>
      <c r="P1" s="28"/>
      <c r="Q1" s="28"/>
      <c r="R1" s="28"/>
    </row>
    <row r="2" spans="1:51" x14ac:dyDescent="0.25">
      <c r="A2" s="28"/>
      <c r="B2" s="28"/>
      <c r="C2" s="28"/>
      <c r="D2" s="28"/>
      <c r="E2" s="28"/>
      <c r="F2" s="28"/>
      <c r="G2" s="28"/>
      <c r="H2" s="28"/>
      <c r="I2" s="28"/>
      <c r="J2" s="28"/>
      <c r="K2" s="28"/>
      <c r="L2" s="28"/>
      <c r="M2" s="28"/>
      <c r="N2" s="28"/>
      <c r="O2" s="28"/>
      <c r="P2" s="28"/>
      <c r="Q2" s="28"/>
      <c r="R2" s="28"/>
    </row>
    <row r="3" spans="1:51" x14ac:dyDescent="0.25">
      <c r="A3" s="28"/>
      <c r="B3" s="28"/>
      <c r="C3" s="28"/>
      <c r="D3" s="28"/>
      <c r="E3" s="28"/>
      <c r="F3" s="28"/>
      <c r="G3" s="28"/>
      <c r="H3" s="28"/>
      <c r="I3" s="28"/>
      <c r="J3" s="28"/>
      <c r="K3" s="28"/>
      <c r="L3" s="28"/>
      <c r="M3" s="28"/>
      <c r="N3" s="28"/>
      <c r="O3" s="28"/>
      <c r="P3" s="28"/>
      <c r="Q3" s="28"/>
      <c r="R3" s="28"/>
    </row>
    <row r="4" spans="1:51" ht="15" customHeight="1" x14ac:dyDescent="0.25">
      <c r="D4" s="29">
        <v>2000</v>
      </c>
      <c r="E4" s="29"/>
      <c r="F4" s="29"/>
      <c r="G4" s="29"/>
      <c r="H4" s="29"/>
      <c r="I4" s="29"/>
      <c r="J4" s="29"/>
      <c r="K4" s="29"/>
      <c r="L4" s="29"/>
      <c r="M4" s="29"/>
      <c r="N4" s="29"/>
      <c r="O4" s="29"/>
      <c r="P4" s="29"/>
      <c r="Q4" s="29"/>
      <c r="R4" s="29"/>
    </row>
    <row r="5" spans="1:51" ht="15" customHeight="1" x14ac:dyDescent="0.25">
      <c r="E5" t="s">
        <v>955</v>
      </c>
      <c r="F5" t="s">
        <v>954</v>
      </c>
      <c r="G5" t="s">
        <v>3</v>
      </c>
      <c r="H5" t="s">
        <v>4</v>
      </c>
      <c r="I5" t="s">
        <v>5</v>
      </c>
      <c r="J5" t="s">
        <v>12</v>
      </c>
      <c r="K5" t="s">
        <v>13</v>
      </c>
      <c r="L5" t="s">
        <v>14</v>
      </c>
      <c r="M5" t="s">
        <v>15</v>
      </c>
      <c r="N5" t="s">
        <v>16</v>
      </c>
      <c r="O5" t="s">
        <v>17</v>
      </c>
      <c r="P5" t="s">
        <v>18</v>
      </c>
      <c r="Q5" t="s">
        <v>19</v>
      </c>
      <c r="R5" t="s">
        <v>20</v>
      </c>
      <c r="S5" t="s">
        <v>22</v>
      </c>
      <c r="T5" t="s">
        <v>23</v>
      </c>
      <c r="U5" t="s">
        <v>24</v>
      </c>
      <c r="V5" t="s">
        <v>25</v>
      </c>
      <c r="W5" t="s">
        <v>26</v>
      </c>
      <c r="X5" t="s">
        <v>27</v>
      </c>
      <c r="Y5" t="s">
        <v>28</v>
      </c>
      <c r="Z5" t="s">
        <v>29</v>
      </c>
      <c r="AA5" t="s">
        <v>30</v>
      </c>
      <c r="AB5" t="s">
        <v>31</v>
      </c>
      <c r="AC5" t="s">
        <v>32</v>
      </c>
      <c r="AD5" t="s">
        <v>33</v>
      </c>
      <c r="AE5" t="s">
        <v>34</v>
      </c>
      <c r="AF5" t="s">
        <v>35</v>
      </c>
      <c r="AG5" t="s">
        <v>36</v>
      </c>
      <c r="AH5" t="s">
        <v>37</v>
      </c>
      <c r="AI5" t="s">
        <v>38</v>
      </c>
      <c r="AJ5" t="s">
        <v>39</v>
      </c>
      <c r="AK5" t="s">
        <v>40</v>
      </c>
      <c r="AL5" t="s">
        <v>41</v>
      </c>
      <c r="AM5" t="s">
        <v>42</v>
      </c>
      <c r="AN5" t="s">
        <v>43</v>
      </c>
      <c r="AO5" t="s">
        <v>44</v>
      </c>
      <c r="AP5" t="s">
        <v>45</v>
      </c>
      <c r="AQ5" t="s">
        <v>46</v>
      </c>
      <c r="AR5" t="s">
        <v>47</v>
      </c>
      <c r="AS5" t="s">
        <v>48</v>
      </c>
      <c r="AT5" t="s">
        <v>49</v>
      </c>
      <c r="AU5" t="s">
        <v>50</v>
      </c>
      <c r="AV5" t="s">
        <v>51</v>
      </c>
      <c r="AW5" t="s">
        <v>52</v>
      </c>
      <c r="AX5" t="s">
        <v>53</v>
      </c>
      <c r="AY5" t="s">
        <v>54</v>
      </c>
    </row>
    <row r="6" spans="1:51" ht="15" customHeight="1" x14ac:dyDescent="0.25">
      <c r="E6" t="s">
        <v>935</v>
      </c>
      <c r="F6" t="s">
        <v>952</v>
      </c>
      <c r="G6" t="s">
        <v>21</v>
      </c>
      <c r="H6" t="s">
        <v>145</v>
      </c>
      <c r="J6" t="s">
        <v>146</v>
      </c>
      <c r="R6" t="s">
        <v>147</v>
      </c>
      <c r="V6">
        <v>80</v>
      </c>
      <c r="W6" s="6">
        <v>43891</v>
      </c>
      <c r="Z6">
        <v>175</v>
      </c>
      <c r="AA6">
        <v>188</v>
      </c>
      <c r="AC6" t="s">
        <v>148</v>
      </c>
      <c r="AF6" t="s">
        <v>149</v>
      </c>
      <c r="AG6">
        <v>2000</v>
      </c>
      <c r="AQ6">
        <v>199</v>
      </c>
      <c r="AX6" t="s">
        <v>150</v>
      </c>
    </row>
    <row r="7" spans="1:51" ht="15" customHeight="1" x14ac:dyDescent="0.25">
      <c r="D7" t="s">
        <v>936</v>
      </c>
      <c r="E7" t="s">
        <v>937</v>
      </c>
      <c r="G7" t="s">
        <v>21</v>
      </c>
      <c r="H7" t="s">
        <v>151</v>
      </c>
      <c r="J7" t="s">
        <v>152</v>
      </c>
      <c r="R7" t="s">
        <v>153</v>
      </c>
      <c r="V7">
        <v>34</v>
      </c>
      <c r="W7">
        <v>24</v>
      </c>
      <c r="Z7">
        <v>5122</v>
      </c>
      <c r="AA7">
        <v>5128</v>
      </c>
      <c r="AC7" t="s">
        <v>154</v>
      </c>
      <c r="AF7" t="s">
        <v>55</v>
      </c>
      <c r="AG7">
        <v>2000</v>
      </c>
      <c r="AQ7">
        <v>23</v>
      </c>
      <c r="AX7" t="s">
        <v>155</v>
      </c>
    </row>
    <row r="8" spans="1:51" ht="15" customHeight="1" x14ac:dyDescent="0.25">
      <c r="E8" t="s">
        <v>938</v>
      </c>
      <c r="F8" t="s">
        <v>953</v>
      </c>
      <c r="G8" t="s">
        <v>21</v>
      </c>
      <c r="H8" t="s">
        <v>156</v>
      </c>
      <c r="J8" t="s">
        <v>157</v>
      </c>
      <c r="R8" t="s">
        <v>153</v>
      </c>
      <c r="V8">
        <v>34</v>
      </c>
      <c r="W8">
        <v>24</v>
      </c>
      <c r="Z8">
        <v>5184</v>
      </c>
      <c r="AA8">
        <v>5188</v>
      </c>
      <c r="AC8" t="s">
        <v>158</v>
      </c>
      <c r="AF8" t="s">
        <v>55</v>
      </c>
      <c r="AG8">
        <v>2000</v>
      </c>
      <c r="AQ8">
        <v>23</v>
      </c>
      <c r="AX8" t="s">
        <v>159</v>
      </c>
    </row>
    <row r="9" spans="1:51" ht="15" customHeight="1" x14ac:dyDescent="0.25">
      <c r="E9" t="s">
        <v>939</v>
      </c>
      <c r="F9" t="s">
        <v>965</v>
      </c>
      <c r="G9" t="s">
        <v>21</v>
      </c>
      <c r="H9" t="s">
        <v>160</v>
      </c>
      <c r="J9" t="s">
        <v>161</v>
      </c>
      <c r="R9" t="s">
        <v>162</v>
      </c>
      <c r="V9">
        <v>182</v>
      </c>
      <c r="W9">
        <v>23</v>
      </c>
      <c r="Z9">
        <v>6605</v>
      </c>
      <c r="AA9">
        <v>6613</v>
      </c>
      <c r="AC9" t="s">
        <v>163</v>
      </c>
      <c r="AF9" s="5">
        <v>36861</v>
      </c>
      <c r="AG9">
        <v>2000</v>
      </c>
      <c r="AQ9">
        <v>37</v>
      </c>
      <c r="AX9" t="s">
        <v>164</v>
      </c>
    </row>
    <row r="10" spans="1:51" ht="15" customHeight="1" x14ac:dyDescent="0.25">
      <c r="E10" t="s">
        <v>938</v>
      </c>
      <c r="F10" t="s">
        <v>963</v>
      </c>
      <c r="G10" t="s">
        <v>21</v>
      </c>
      <c r="H10" t="s">
        <v>165</v>
      </c>
      <c r="J10" t="s">
        <v>166</v>
      </c>
      <c r="R10" t="s">
        <v>167</v>
      </c>
      <c r="V10">
        <v>163</v>
      </c>
      <c r="W10">
        <v>6</v>
      </c>
      <c r="Z10">
        <v>563</v>
      </c>
      <c r="AA10">
        <v>570</v>
      </c>
      <c r="AC10" t="s">
        <v>292</v>
      </c>
      <c r="AF10" s="5">
        <v>36861</v>
      </c>
      <c r="AG10">
        <v>2000</v>
      </c>
      <c r="AM10" t="s">
        <v>168</v>
      </c>
      <c r="AN10" t="s">
        <v>169</v>
      </c>
      <c r="AO10" t="s">
        <v>170</v>
      </c>
      <c r="AP10" t="s">
        <v>171</v>
      </c>
      <c r="AQ10">
        <v>23</v>
      </c>
      <c r="AX10" t="s">
        <v>172</v>
      </c>
    </row>
    <row r="11" spans="1:51" ht="15" customHeight="1" x14ac:dyDescent="0.25">
      <c r="D11" t="s">
        <v>936</v>
      </c>
      <c r="E11" t="s">
        <v>940</v>
      </c>
      <c r="G11" t="s">
        <v>21</v>
      </c>
      <c r="H11" t="s">
        <v>173</v>
      </c>
      <c r="J11" t="s">
        <v>174</v>
      </c>
      <c r="R11" t="s">
        <v>175</v>
      </c>
      <c r="V11">
        <v>34</v>
      </c>
      <c r="W11">
        <v>17</v>
      </c>
      <c r="Z11">
        <v>4279</v>
      </c>
      <c r="AA11">
        <v>4283</v>
      </c>
      <c r="AC11" t="s">
        <v>176</v>
      </c>
      <c r="AF11" s="5">
        <v>36861</v>
      </c>
      <c r="AG11">
        <v>2000</v>
      </c>
      <c r="AQ11">
        <v>38</v>
      </c>
      <c r="AX11" t="s">
        <v>177</v>
      </c>
    </row>
    <row r="12" spans="1:51" ht="15" customHeight="1" x14ac:dyDescent="0.25">
      <c r="D12" t="s">
        <v>936</v>
      </c>
      <c r="E12" t="s">
        <v>941</v>
      </c>
      <c r="G12" t="s">
        <v>21</v>
      </c>
      <c r="H12" t="s">
        <v>112</v>
      </c>
      <c r="J12" t="s">
        <v>178</v>
      </c>
      <c r="R12" t="s">
        <v>153</v>
      </c>
      <c r="V12">
        <v>34</v>
      </c>
      <c r="W12">
        <v>22</v>
      </c>
      <c r="Z12">
        <v>4849</v>
      </c>
      <c r="AA12">
        <v>4854</v>
      </c>
      <c r="AC12" t="s">
        <v>179</v>
      </c>
      <c r="AF12" t="s">
        <v>57</v>
      </c>
      <c r="AG12">
        <v>2000</v>
      </c>
      <c r="AQ12">
        <v>46</v>
      </c>
      <c r="AX12" t="s">
        <v>180</v>
      </c>
    </row>
    <row r="13" spans="1:51" ht="15" customHeight="1" x14ac:dyDescent="0.25">
      <c r="D13" t="s">
        <v>936</v>
      </c>
      <c r="E13" t="s">
        <v>937</v>
      </c>
      <c r="G13" t="s">
        <v>21</v>
      </c>
      <c r="H13" t="s">
        <v>58</v>
      </c>
      <c r="J13" t="s">
        <v>59</v>
      </c>
      <c r="R13" t="s">
        <v>60</v>
      </c>
      <c r="V13">
        <v>204</v>
      </c>
      <c r="W13">
        <v>1</v>
      </c>
      <c r="Z13">
        <v>33</v>
      </c>
      <c r="AA13">
        <v>48</v>
      </c>
      <c r="AC13" t="s">
        <v>61</v>
      </c>
      <c r="AF13" t="s">
        <v>62</v>
      </c>
      <c r="AG13">
        <v>2000</v>
      </c>
      <c r="AQ13">
        <v>81</v>
      </c>
      <c r="AX13" t="s">
        <v>63</v>
      </c>
    </row>
    <row r="14" spans="1:51" ht="15" customHeight="1" x14ac:dyDescent="0.25">
      <c r="E14" t="s">
        <v>939</v>
      </c>
      <c r="F14" t="s">
        <v>956</v>
      </c>
      <c r="G14" t="s">
        <v>21</v>
      </c>
      <c r="H14" t="s">
        <v>181</v>
      </c>
      <c r="J14" t="s">
        <v>182</v>
      </c>
      <c r="R14" t="s">
        <v>183</v>
      </c>
      <c r="V14">
        <v>66</v>
      </c>
      <c r="W14">
        <v>11</v>
      </c>
      <c r="Z14">
        <v>4849</v>
      </c>
      <c r="AA14" t="s">
        <v>76</v>
      </c>
      <c r="AC14" t="s">
        <v>184</v>
      </c>
      <c r="AF14" s="5">
        <v>36831</v>
      </c>
      <c r="AG14">
        <v>2000</v>
      </c>
      <c r="AQ14">
        <v>51</v>
      </c>
      <c r="AX14" t="s">
        <v>185</v>
      </c>
    </row>
    <row r="15" spans="1:51" ht="15" customHeight="1" x14ac:dyDescent="0.25">
      <c r="D15" t="s">
        <v>936</v>
      </c>
      <c r="E15" t="s">
        <v>937</v>
      </c>
      <c r="G15" t="s">
        <v>21</v>
      </c>
      <c r="H15" t="s">
        <v>186</v>
      </c>
      <c r="J15" t="s">
        <v>187</v>
      </c>
      <c r="R15" t="s">
        <v>188</v>
      </c>
      <c r="V15">
        <v>17</v>
      </c>
      <c r="W15">
        <v>6</v>
      </c>
      <c r="Z15">
        <v>315</v>
      </c>
      <c r="AA15">
        <v>327</v>
      </c>
      <c r="AC15" t="s">
        <v>189</v>
      </c>
      <c r="AF15" t="s">
        <v>138</v>
      </c>
      <c r="AG15">
        <v>2000</v>
      </c>
      <c r="AQ15">
        <v>16</v>
      </c>
      <c r="AX15" t="s">
        <v>190</v>
      </c>
    </row>
    <row r="16" spans="1:51" ht="15" customHeight="1" x14ac:dyDescent="0.25">
      <c r="D16" t="s">
        <v>936</v>
      </c>
      <c r="E16" t="s">
        <v>940</v>
      </c>
      <c r="G16" t="s">
        <v>21</v>
      </c>
      <c r="H16" t="s">
        <v>191</v>
      </c>
      <c r="J16" t="s">
        <v>192</v>
      </c>
      <c r="R16" t="s">
        <v>153</v>
      </c>
      <c r="V16">
        <v>34</v>
      </c>
      <c r="W16">
        <v>21</v>
      </c>
      <c r="Z16">
        <v>4545</v>
      </c>
      <c r="AA16">
        <v>4548</v>
      </c>
      <c r="AC16" t="s">
        <v>193</v>
      </c>
      <c r="AF16" t="s">
        <v>64</v>
      </c>
      <c r="AG16">
        <v>2000</v>
      </c>
      <c r="AQ16">
        <v>54</v>
      </c>
      <c r="AX16" t="s">
        <v>194</v>
      </c>
    </row>
    <row r="17" spans="1:50" ht="15" customHeight="1" x14ac:dyDescent="0.25">
      <c r="D17" t="s">
        <v>936</v>
      </c>
      <c r="E17" t="s">
        <v>940</v>
      </c>
      <c r="G17" t="s">
        <v>21</v>
      </c>
      <c r="H17" t="s">
        <v>195</v>
      </c>
      <c r="J17" t="s">
        <v>196</v>
      </c>
      <c r="R17" t="s">
        <v>197</v>
      </c>
      <c r="V17">
        <v>50</v>
      </c>
      <c r="W17">
        <v>11</v>
      </c>
      <c r="Z17">
        <v>1876</v>
      </c>
      <c r="AA17">
        <v>1886</v>
      </c>
      <c r="AC17" t="s">
        <v>198</v>
      </c>
      <c r="AF17" s="5">
        <v>36831</v>
      </c>
      <c r="AG17">
        <v>2000</v>
      </c>
      <c r="AQ17">
        <v>17</v>
      </c>
      <c r="AX17" t="s">
        <v>199</v>
      </c>
    </row>
    <row r="18" spans="1:50" ht="15" customHeight="1" x14ac:dyDescent="0.25">
      <c r="D18" t="s">
        <v>936</v>
      </c>
      <c r="E18" t="s">
        <v>940</v>
      </c>
      <c r="G18" t="s">
        <v>21</v>
      </c>
      <c r="H18" t="s">
        <v>65</v>
      </c>
      <c r="J18" t="s">
        <v>66</v>
      </c>
      <c r="R18" t="s">
        <v>60</v>
      </c>
      <c r="V18">
        <v>203</v>
      </c>
      <c r="W18">
        <v>2</v>
      </c>
      <c r="Z18">
        <v>301</v>
      </c>
      <c r="AA18">
        <v>306</v>
      </c>
      <c r="AC18" t="s">
        <v>67</v>
      </c>
      <c r="AF18" t="s">
        <v>68</v>
      </c>
      <c r="AG18">
        <v>2000</v>
      </c>
      <c r="AQ18">
        <v>9</v>
      </c>
      <c r="AX18" t="s">
        <v>69</v>
      </c>
    </row>
    <row r="19" spans="1:50" x14ac:dyDescent="0.25">
      <c r="E19" t="s">
        <v>938</v>
      </c>
      <c r="F19" t="s">
        <v>957</v>
      </c>
      <c r="G19" t="s">
        <v>21</v>
      </c>
      <c r="H19" t="s">
        <v>200</v>
      </c>
      <c r="J19" t="s">
        <v>201</v>
      </c>
      <c r="R19" t="s">
        <v>153</v>
      </c>
      <c r="V19">
        <v>34</v>
      </c>
      <c r="W19">
        <v>18</v>
      </c>
      <c r="Z19">
        <v>3937</v>
      </c>
      <c r="AA19">
        <v>3943</v>
      </c>
      <c r="AC19" t="s">
        <v>202</v>
      </c>
      <c r="AF19" t="s">
        <v>70</v>
      </c>
      <c r="AG19">
        <v>2000</v>
      </c>
      <c r="AQ19">
        <v>112</v>
      </c>
      <c r="AX19" t="s">
        <v>203</v>
      </c>
    </row>
    <row r="20" spans="1:50" x14ac:dyDescent="0.25">
      <c r="D20" t="s">
        <v>936</v>
      </c>
      <c r="E20" t="s">
        <v>940</v>
      </c>
      <c r="G20" t="s">
        <v>21</v>
      </c>
      <c r="H20" t="s">
        <v>204</v>
      </c>
      <c r="J20" t="s">
        <v>205</v>
      </c>
      <c r="R20" t="s">
        <v>153</v>
      </c>
      <c r="V20">
        <v>34</v>
      </c>
      <c r="W20">
        <v>18</v>
      </c>
      <c r="Z20">
        <v>3991</v>
      </c>
      <c r="AA20">
        <v>4000</v>
      </c>
      <c r="AC20" t="s">
        <v>206</v>
      </c>
      <c r="AF20" t="s">
        <v>70</v>
      </c>
      <c r="AG20">
        <v>2000</v>
      </c>
      <c r="AQ20">
        <v>24</v>
      </c>
      <c r="AX20" t="s">
        <v>207</v>
      </c>
    </row>
    <row r="21" spans="1:50" x14ac:dyDescent="0.25">
      <c r="D21" t="s">
        <v>936</v>
      </c>
      <c r="E21" t="s">
        <v>940</v>
      </c>
      <c r="G21" t="s">
        <v>21</v>
      </c>
      <c r="H21" t="s">
        <v>71</v>
      </c>
      <c r="J21" t="s">
        <v>72</v>
      </c>
      <c r="R21" t="s">
        <v>60</v>
      </c>
      <c r="V21">
        <v>200</v>
      </c>
      <c r="W21" s="6">
        <v>43862</v>
      </c>
      <c r="Z21">
        <v>219</v>
      </c>
      <c r="AA21">
        <v>231</v>
      </c>
      <c r="AC21" t="s">
        <v>73</v>
      </c>
      <c r="AF21" t="s">
        <v>74</v>
      </c>
      <c r="AG21">
        <v>2000</v>
      </c>
      <c r="AQ21">
        <v>52</v>
      </c>
      <c r="AX21" t="s">
        <v>75</v>
      </c>
    </row>
    <row r="22" spans="1:50" x14ac:dyDescent="0.25">
      <c r="B22">
        <v>2000</v>
      </c>
      <c r="E22" t="s">
        <v>939</v>
      </c>
      <c r="F22" t="s">
        <v>958</v>
      </c>
      <c r="G22" t="s">
        <v>21</v>
      </c>
      <c r="H22" t="s">
        <v>208</v>
      </c>
      <c r="J22" t="s">
        <v>209</v>
      </c>
      <c r="R22" t="s">
        <v>153</v>
      </c>
      <c r="V22">
        <v>34</v>
      </c>
      <c r="W22">
        <v>15</v>
      </c>
      <c r="Z22">
        <v>3235</v>
      </c>
      <c r="AA22">
        <v>3241</v>
      </c>
      <c r="AC22" t="s">
        <v>210</v>
      </c>
      <c r="AF22" t="s">
        <v>77</v>
      </c>
      <c r="AG22">
        <v>2000</v>
      </c>
      <c r="AQ22">
        <v>34</v>
      </c>
      <c r="AX22" t="s">
        <v>211</v>
      </c>
    </row>
    <row r="23" spans="1:50" x14ac:dyDescent="0.25">
      <c r="D23" t="s">
        <v>936</v>
      </c>
      <c r="E23" t="s">
        <v>937</v>
      </c>
      <c r="G23" t="s">
        <v>21</v>
      </c>
      <c r="H23" t="s">
        <v>78</v>
      </c>
      <c r="J23" t="s">
        <v>79</v>
      </c>
      <c r="R23" t="s">
        <v>60</v>
      </c>
      <c r="V23">
        <v>202</v>
      </c>
      <c r="W23">
        <v>1</v>
      </c>
      <c r="Z23">
        <v>99</v>
      </c>
      <c r="AA23">
        <v>116</v>
      </c>
      <c r="AC23" t="s">
        <v>80</v>
      </c>
      <c r="AF23" t="s">
        <v>81</v>
      </c>
      <c r="AG23">
        <v>2000</v>
      </c>
      <c r="AQ23">
        <v>15</v>
      </c>
      <c r="AX23" t="s">
        <v>82</v>
      </c>
    </row>
    <row r="24" spans="1:50" x14ac:dyDescent="0.25">
      <c r="D24" t="s">
        <v>936</v>
      </c>
      <c r="E24" t="s">
        <v>940</v>
      </c>
      <c r="G24" t="s">
        <v>21</v>
      </c>
      <c r="H24" t="s">
        <v>212</v>
      </c>
      <c r="J24" t="s">
        <v>213</v>
      </c>
      <c r="R24" t="s">
        <v>197</v>
      </c>
      <c r="V24">
        <v>50</v>
      </c>
      <c r="W24">
        <v>7</v>
      </c>
      <c r="Z24">
        <v>1106</v>
      </c>
      <c r="AA24">
        <v>1114</v>
      </c>
      <c r="AC24" t="s">
        <v>214</v>
      </c>
      <c r="AF24" s="5">
        <v>36708</v>
      </c>
      <c r="AG24">
        <v>2000</v>
      </c>
      <c r="AM24" t="s">
        <v>215</v>
      </c>
      <c r="AN24" t="s">
        <v>216</v>
      </c>
      <c r="AO24" t="s">
        <v>217</v>
      </c>
      <c r="AP24" t="s">
        <v>218</v>
      </c>
      <c r="AQ24">
        <v>64</v>
      </c>
      <c r="AX24" t="s">
        <v>219</v>
      </c>
    </row>
    <row r="25" spans="1:50" x14ac:dyDescent="0.25">
      <c r="D25" t="s">
        <v>936</v>
      </c>
      <c r="E25" t="s">
        <v>937</v>
      </c>
      <c r="G25" t="s">
        <v>21</v>
      </c>
      <c r="H25" t="s">
        <v>220</v>
      </c>
      <c r="J25" t="s">
        <v>221</v>
      </c>
      <c r="R25" t="s">
        <v>153</v>
      </c>
      <c r="V25">
        <v>34</v>
      </c>
      <c r="W25">
        <v>12</v>
      </c>
      <c r="Z25">
        <v>2479</v>
      </c>
      <c r="AA25">
        <v>2483</v>
      </c>
      <c r="AC25" t="s">
        <v>222</v>
      </c>
      <c r="AF25" t="s">
        <v>83</v>
      </c>
      <c r="AG25">
        <v>2000</v>
      </c>
      <c r="AQ25">
        <v>129</v>
      </c>
      <c r="AX25" t="s">
        <v>223</v>
      </c>
    </row>
    <row r="26" spans="1:50" x14ac:dyDescent="0.25">
      <c r="D26" t="s">
        <v>936</v>
      </c>
      <c r="E26" t="s">
        <v>940</v>
      </c>
      <c r="G26" t="s">
        <v>21</v>
      </c>
      <c r="H26" t="s">
        <v>84</v>
      </c>
      <c r="J26" t="s">
        <v>85</v>
      </c>
      <c r="R26" t="s">
        <v>60</v>
      </c>
      <c r="V26">
        <v>199</v>
      </c>
      <c r="W26">
        <v>2</v>
      </c>
      <c r="Z26">
        <v>191</v>
      </c>
      <c r="AA26">
        <v>198</v>
      </c>
      <c r="AC26" t="s">
        <v>86</v>
      </c>
      <c r="AF26" t="s">
        <v>87</v>
      </c>
      <c r="AG26">
        <v>2000</v>
      </c>
      <c r="AQ26">
        <v>34</v>
      </c>
      <c r="AX26" t="s">
        <v>88</v>
      </c>
    </row>
    <row r="27" spans="1:50" x14ac:dyDescent="0.25">
      <c r="A27" t="s">
        <v>935</v>
      </c>
      <c r="B27">
        <v>5</v>
      </c>
      <c r="E27" t="s">
        <v>939</v>
      </c>
      <c r="F27" t="s">
        <v>959</v>
      </c>
      <c r="G27" t="s">
        <v>21</v>
      </c>
      <c r="H27" t="s">
        <v>224</v>
      </c>
      <c r="J27" t="s">
        <v>225</v>
      </c>
      <c r="R27" t="s">
        <v>183</v>
      </c>
      <c r="V27">
        <v>66</v>
      </c>
      <c r="W27">
        <v>6</v>
      </c>
      <c r="Z27">
        <v>2451</v>
      </c>
      <c r="AA27">
        <v>2460</v>
      </c>
      <c r="AC27" t="s">
        <v>226</v>
      </c>
      <c r="AF27" s="5">
        <v>36678</v>
      </c>
      <c r="AG27">
        <v>2000</v>
      </c>
      <c r="AQ27">
        <v>124</v>
      </c>
      <c r="AX27" t="s">
        <v>227</v>
      </c>
    </row>
    <row r="28" spans="1:50" x14ac:dyDescent="0.25">
      <c r="A28" t="s">
        <v>938</v>
      </c>
      <c r="B28">
        <v>5</v>
      </c>
      <c r="E28" t="s">
        <v>938</v>
      </c>
      <c r="F28" t="s">
        <v>960</v>
      </c>
      <c r="G28" t="s">
        <v>21</v>
      </c>
      <c r="H28" t="s">
        <v>228</v>
      </c>
      <c r="J28" t="s">
        <v>229</v>
      </c>
      <c r="R28" t="s">
        <v>153</v>
      </c>
      <c r="V28">
        <v>34</v>
      </c>
      <c r="W28">
        <v>11</v>
      </c>
      <c r="Z28">
        <v>2138</v>
      </c>
      <c r="AA28">
        <v>2142</v>
      </c>
      <c r="AC28" t="s">
        <v>230</v>
      </c>
      <c r="AF28" t="s">
        <v>89</v>
      </c>
      <c r="AG28">
        <v>2000</v>
      </c>
      <c r="AQ28">
        <v>85</v>
      </c>
      <c r="AX28" t="s">
        <v>231</v>
      </c>
    </row>
    <row r="29" spans="1:50" x14ac:dyDescent="0.25">
      <c r="A29" t="s">
        <v>939</v>
      </c>
      <c r="B29">
        <v>6</v>
      </c>
      <c r="E29" t="s">
        <v>939</v>
      </c>
      <c r="F29" t="s">
        <v>958</v>
      </c>
      <c r="G29" t="s">
        <v>21</v>
      </c>
      <c r="H29" t="s">
        <v>232</v>
      </c>
      <c r="J29" t="s">
        <v>233</v>
      </c>
      <c r="R29" t="s">
        <v>153</v>
      </c>
      <c r="V29">
        <v>34</v>
      </c>
      <c r="W29">
        <v>11</v>
      </c>
      <c r="Z29">
        <v>2311</v>
      </c>
      <c r="AA29">
        <v>2317</v>
      </c>
      <c r="AC29" t="s">
        <v>234</v>
      </c>
      <c r="AF29" t="s">
        <v>89</v>
      </c>
      <c r="AG29">
        <v>2000</v>
      </c>
      <c r="AQ29">
        <v>37</v>
      </c>
      <c r="AX29" t="s">
        <v>235</v>
      </c>
    </row>
    <row r="30" spans="1:50" x14ac:dyDescent="0.25">
      <c r="D30" t="s">
        <v>936</v>
      </c>
      <c r="E30" t="s">
        <v>937</v>
      </c>
      <c r="G30" t="s">
        <v>21</v>
      </c>
      <c r="H30" t="s">
        <v>90</v>
      </c>
      <c r="J30" t="s">
        <v>91</v>
      </c>
      <c r="R30" t="s">
        <v>60</v>
      </c>
      <c r="V30">
        <v>199</v>
      </c>
      <c r="W30">
        <v>1</v>
      </c>
      <c r="Z30">
        <v>109</v>
      </c>
      <c r="AA30">
        <v>122</v>
      </c>
      <c r="AC30" t="s">
        <v>92</v>
      </c>
      <c r="AF30" t="s">
        <v>93</v>
      </c>
      <c r="AG30">
        <v>2000</v>
      </c>
      <c r="AQ30">
        <v>5</v>
      </c>
      <c r="AX30" t="s">
        <v>94</v>
      </c>
    </row>
    <row r="31" spans="1:50" x14ac:dyDescent="0.25">
      <c r="D31" t="s">
        <v>936</v>
      </c>
      <c r="E31" t="s">
        <v>942</v>
      </c>
      <c r="G31" t="s">
        <v>21</v>
      </c>
      <c r="H31" t="s">
        <v>236</v>
      </c>
      <c r="J31" t="s">
        <v>237</v>
      </c>
      <c r="R31" t="s">
        <v>147</v>
      </c>
      <c r="V31">
        <v>74</v>
      </c>
      <c r="W31" s="6">
        <v>43862</v>
      </c>
      <c r="Z31">
        <v>1</v>
      </c>
      <c r="AA31">
        <v>23</v>
      </c>
      <c r="AC31" t="s">
        <v>238</v>
      </c>
      <c r="AF31" t="s">
        <v>93</v>
      </c>
      <c r="AG31">
        <v>2000</v>
      </c>
      <c r="AM31" t="s">
        <v>239</v>
      </c>
      <c r="AN31" t="s">
        <v>240</v>
      </c>
      <c r="AO31" t="s">
        <v>241</v>
      </c>
      <c r="AP31" t="s">
        <v>56</v>
      </c>
      <c r="AQ31">
        <v>81</v>
      </c>
      <c r="AX31" t="s">
        <v>242</v>
      </c>
    </row>
    <row r="32" spans="1:50" x14ac:dyDescent="0.25">
      <c r="D32" t="s">
        <v>936</v>
      </c>
      <c r="E32" t="s">
        <v>937</v>
      </c>
      <c r="G32" t="s">
        <v>21</v>
      </c>
      <c r="H32" t="s">
        <v>95</v>
      </c>
      <c r="J32" t="s">
        <v>96</v>
      </c>
      <c r="R32" t="s">
        <v>60</v>
      </c>
      <c r="V32">
        <v>198</v>
      </c>
      <c r="W32" s="6">
        <v>43862</v>
      </c>
      <c r="Z32">
        <v>115</v>
      </c>
      <c r="AA32">
        <v>126</v>
      </c>
      <c r="AC32" t="s">
        <v>97</v>
      </c>
      <c r="AF32" t="s">
        <v>98</v>
      </c>
      <c r="AG32">
        <v>2000</v>
      </c>
      <c r="AQ32">
        <v>40</v>
      </c>
      <c r="AX32" t="s">
        <v>99</v>
      </c>
    </row>
    <row r="33" spans="1:50" x14ac:dyDescent="0.25">
      <c r="A33" t="s">
        <v>951</v>
      </c>
      <c r="B33">
        <f>SUM(B27:B29)</f>
        <v>16</v>
      </c>
      <c r="E33" t="s">
        <v>939</v>
      </c>
      <c r="F33" t="s">
        <v>952</v>
      </c>
      <c r="G33" t="s">
        <v>21</v>
      </c>
      <c r="H33" t="s">
        <v>243</v>
      </c>
      <c r="J33" t="s">
        <v>244</v>
      </c>
      <c r="R33" t="s">
        <v>183</v>
      </c>
      <c r="V33">
        <v>66</v>
      </c>
      <c r="W33">
        <v>5</v>
      </c>
      <c r="Z33">
        <v>1788</v>
      </c>
      <c r="AA33">
        <v>1795</v>
      </c>
      <c r="AC33" t="s">
        <v>245</v>
      </c>
      <c r="AF33" s="5">
        <v>36647</v>
      </c>
      <c r="AG33">
        <v>2000</v>
      </c>
      <c r="AQ33">
        <v>232</v>
      </c>
      <c r="AX33" t="s">
        <v>246</v>
      </c>
    </row>
    <row r="34" spans="1:50" x14ac:dyDescent="0.25">
      <c r="D34" t="s">
        <v>936</v>
      </c>
      <c r="E34" t="s">
        <v>940</v>
      </c>
      <c r="G34" t="s">
        <v>21</v>
      </c>
      <c r="H34" t="s">
        <v>100</v>
      </c>
      <c r="J34" t="s">
        <v>101</v>
      </c>
      <c r="R34" t="s">
        <v>60</v>
      </c>
      <c r="V34">
        <v>197</v>
      </c>
      <c r="W34">
        <v>2</v>
      </c>
      <c r="Z34">
        <v>255</v>
      </c>
      <c r="AA34">
        <v>268</v>
      </c>
      <c r="AC34" t="s">
        <v>102</v>
      </c>
      <c r="AF34" t="s">
        <v>103</v>
      </c>
      <c r="AG34">
        <v>2000</v>
      </c>
      <c r="AQ34">
        <v>34</v>
      </c>
      <c r="AX34" t="s">
        <v>104</v>
      </c>
    </row>
    <row r="35" spans="1:50" x14ac:dyDescent="0.25">
      <c r="E35" t="s">
        <v>938</v>
      </c>
      <c r="F35" t="s">
        <v>961</v>
      </c>
      <c r="G35" t="s">
        <v>21</v>
      </c>
      <c r="H35" t="s">
        <v>247</v>
      </c>
      <c r="J35" t="s">
        <v>248</v>
      </c>
      <c r="R35" t="s">
        <v>249</v>
      </c>
      <c r="V35">
        <v>29</v>
      </c>
      <c r="W35">
        <v>3</v>
      </c>
      <c r="Z35">
        <v>855</v>
      </c>
      <c r="AA35">
        <v>865</v>
      </c>
      <c r="AC35" t="s">
        <v>250</v>
      </c>
      <c r="AF35" t="s">
        <v>105</v>
      </c>
      <c r="AG35">
        <v>2000</v>
      </c>
      <c r="AQ35">
        <v>161</v>
      </c>
      <c r="AX35" t="s">
        <v>251</v>
      </c>
    </row>
    <row r="36" spans="1:50" x14ac:dyDescent="0.25">
      <c r="E36" t="s">
        <v>935</v>
      </c>
      <c r="F36" t="s">
        <v>962</v>
      </c>
      <c r="G36" t="s">
        <v>21</v>
      </c>
      <c r="H36" t="s">
        <v>106</v>
      </c>
      <c r="J36" t="s">
        <v>107</v>
      </c>
      <c r="R36" t="s">
        <v>108</v>
      </c>
      <c r="V36">
        <v>11</v>
      </c>
      <c r="W36">
        <v>3</v>
      </c>
      <c r="Z36">
        <v>160</v>
      </c>
      <c r="AA36">
        <v>162</v>
      </c>
      <c r="AC36" t="s">
        <v>109</v>
      </c>
      <c r="AF36" t="s">
        <v>105</v>
      </c>
      <c r="AG36">
        <v>2000</v>
      </c>
      <c r="AQ36">
        <v>12</v>
      </c>
      <c r="AX36" t="s">
        <v>110</v>
      </c>
    </row>
    <row r="37" spans="1:50" x14ac:dyDescent="0.25">
      <c r="D37" t="s">
        <v>936</v>
      </c>
      <c r="E37" t="s">
        <v>940</v>
      </c>
      <c r="G37" t="s">
        <v>21</v>
      </c>
      <c r="H37" t="s">
        <v>252</v>
      </c>
      <c r="J37" t="s">
        <v>253</v>
      </c>
      <c r="R37" t="s">
        <v>153</v>
      </c>
      <c r="V37">
        <v>34</v>
      </c>
      <c r="W37">
        <v>8</v>
      </c>
      <c r="Z37">
        <v>1494</v>
      </c>
      <c r="AA37">
        <v>1499</v>
      </c>
      <c r="AC37" t="s">
        <v>254</v>
      </c>
      <c r="AF37" t="s">
        <v>111</v>
      </c>
      <c r="AG37">
        <v>2000</v>
      </c>
      <c r="AQ37">
        <v>15</v>
      </c>
      <c r="AX37" t="s">
        <v>255</v>
      </c>
    </row>
    <row r="38" spans="1:50" x14ac:dyDescent="0.25">
      <c r="E38" t="s">
        <v>935</v>
      </c>
      <c r="F38" t="s">
        <v>964</v>
      </c>
      <c r="G38" t="s">
        <v>21</v>
      </c>
      <c r="H38" t="s">
        <v>256</v>
      </c>
      <c r="J38" t="s">
        <v>257</v>
      </c>
      <c r="R38" t="s">
        <v>258</v>
      </c>
      <c r="V38">
        <v>122</v>
      </c>
      <c r="W38">
        <v>4</v>
      </c>
      <c r="Z38">
        <v>1171</v>
      </c>
      <c r="AA38">
        <v>1177</v>
      </c>
      <c r="AC38" t="s">
        <v>259</v>
      </c>
      <c r="AF38" s="5">
        <v>36617</v>
      </c>
      <c r="AG38">
        <v>2000</v>
      </c>
      <c r="AQ38">
        <v>401</v>
      </c>
      <c r="AX38" t="s">
        <v>260</v>
      </c>
    </row>
    <row r="39" spans="1:50" x14ac:dyDescent="0.25">
      <c r="E39" t="s">
        <v>935</v>
      </c>
      <c r="F39" t="s">
        <v>963</v>
      </c>
      <c r="G39" t="s">
        <v>21</v>
      </c>
      <c r="H39" t="s">
        <v>261</v>
      </c>
      <c r="J39" t="s">
        <v>262</v>
      </c>
      <c r="R39" t="s">
        <v>258</v>
      </c>
      <c r="V39">
        <v>122</v>
      </c>
      <c r="W39">
        <v>4</v>
      </c>
      <c r="Z39">
        <v>1343</v>
      </c>
      <c r="AA39">
        <v>1353</v>
      </c>
      <c r="AC39" t="s">
        <v>263</v>
      </c>
      <c r="AF39" s="5">
        <v>36617</v>
      </c>
      <c r="AG39">
        <v>2000</v>
      </c>
      <c r="AQ39">
        <v>293</v>
      </c>
      <c r="AX39" t="s">
        <v>264</v>
      </c>
    </row>
    <row r="40" spans="1:50" x14ac:dyDescent="0.25">
      <c r="E40" t="s">
        <v>935</v>
      </c>
      <c r="F40" t="s">
        <v>966</v>
      </c>
      <c r="G40" t="s">
        <v>21</v>
      </c>
      <c r="H40" t="s">
        <v>140</v>
      </c>
      <c r="J40" t="s">
        <v>141</v>
      </c>
      <c r="R40" t="s">
        <v>142</v>
      </c>
      <c r="V40">
        <v>152</v>
      </c>
      <c r="W40">
        <v>2</v>
      </c>
      <c r="Z40">
        <v>145</v>
      </c>
      <c r="AA40">
        <v>151</v>
      </c>
      <c r="AC40" t="s">
        <v>143</v>
      </c>
      <c r="AF40" t="s">
        <v>113</v>
      </c>
      <c r="AG40">
        <v>2000</v>
      </c>
      <c r="AQ40">
        <v>38</v>
      </c>
      <c r="AX40" t="s">
        <v>144</v>
      </c>
    </row>
    <row r="41" spans="1:50" x14ac:dyDescent="0.25">
      <c r="D41" t="s">
        <v>936</v>
      </c>
      <c r="E41" t="s">
        <v>940</v>
      </c>
      <c r="G41" t="s">
        <v>21</v>
      </c>
      <c r="H41" t="s">
        <v>265</v>
      </c>
      <c r="J41" t="s">
        <v>266</v>
      </c>
      <c r="R41" t="s">
        <v>153</v>
      </c>
      <c r="V41">
        <v>34</v>
      </c>
      <c r="W41">
        <v>6</v>
      </c>
      <c r="Z41">
        <v>950</v>
      </c>
      <c r="AA41">
        <v>958</v>
      </c>
      <c r="AC41" t="s">
        <v>267</v>
      </c>
      <c r="AF41" t="s">
        <v>114</v>
      </c>
      <c r="AG41">
        <v>2000</v>
      </c>
      <c r="AQ41">
        <v>269</v>
      </c>
      <c r="AX41" t="s">
        <v>268</v>
      </c>
    </row>
    <row r="42" spans="1:50" x14ac:dyDescent="0.25">
      <c r="D42" t="s">
        <v>936</v>
      </c>
      <c r="E42" t="s">
        <v>940</v>
      </c>
      <c r="G42" t="s">
        <v>21</v>
      </c>
      <c r="H42" t="s">
        <v>115</v>
      </c>
      <c r="J42" t="s">
        <v>116</v>
      </c>
      <c r="R42" t="s">
        <v>60</v>
      </c>
      <c r="V42">
        <v>194</v>
      </c>
      <c r="Z42">
        <v>285</v>
      </c>
      <c r="AA42">
        <v>296</v>
      </c>
      <c r="AC42" t="s">
        <v>117</v>
      </c>
      <c r="AF42" t="s">
        <v>118</v>
      </c>
      <c r="AG42">
        <v>2000</v>
      </c>
      <c r="AQ42">
        <v>25</v>
      </c>
      <c r="AX42" t="s">
        <v>119</v>
      </c>
    </row>
    <row r="43" spans="1:50" x14ac:dyDescent="0.25">
      <c r="D43" t="s">
        <v>936</v>
      </c>
      <c r="E43" t="s">
        <v>940</v>
      </c>
      <c r="G43" t="s">
        <v>21</v>
      </c>
      <c r="H43" t="s">
        <v>120</v>
      </c>
      <c r="J43" t="s">
        <v>121</v>
      </c>
      <c r="R43" t="s">
        <v>60</v>
      </c>
      <c r="V43">
        <v>194</v>
      </c>
      <c r="Z43">
        <v>365</v>
      </c>
      <c r="AA43">
        <v>374</v>
      </c>
      <c r="AC43" t="s">
        <v>122</v>
      </c>
      <c r="AF43" t="s">
        <v>118</v>
      </c>
      <c r="AG43">
        <v>2000</v>
      </c>
      <c r="AQ43">
        <v>12</v>
      </c>
      <c r="AX43" t="s">
        <v>123</v>
      </c>
    </row>
    <row r="44" spans="1:50" x14ac:dyDescent="0.25">
      <c r="D44" t="s">
        <v>936</v>
      </c>
      <c r="E44" t="s">
        <v>940</v>
      </c>
      <c r="G44" t="s">
        <v>21</v>
      </c>
      <c r="H44" t="s">
        <v>124</v>
      </c>
      <c r="J44" t="s">
        <v>125</v>
      </c>
      <c r="R44" t="s">
        <v>60</v>
      </c>
      <c r="V44">
        <v>194</v>
      </c>
      <c r="Z44">
        <v>375</v>
      </c>
      <c r="AA44">
        <v>381</v>
      </c>
      <c r="AC44" t="s">
        <v>126</v>
      </c>
      <c r="AF44" t="s">
        <v>118</v>
      </c>
      <c r="AG44">
        <v>2000</v>
      </c>
      <c r="AQ44">
        <v>3</v>
      </c>
      <c r="AX44" t="s">
        <v>127</v>
      </c>
    </row>
    <row r="45" spans="1:50" x14ac:dyDescent="0.25">
      <c r="D45" t="s">
        <v>936</v>
      </c>
      <c r="E45" t="s">
        <v>937</v>
      </c>
      <c r="G45" t="s">
        <v>21</v>
      </c>
      <c r="H45" t="s">
        <v>269</v>
      </c>
      <c r="J45" t="s">
        <v>270</v>
      </c>
      <c r="R45" t="s">
        <v>153</v>
      </c>
      <c r="V45">
        <v>34</v>
      </c>
      <c r="W45">
        <v>4</v>
      </c>
      <c r="Z45">
        <v>638</v>
      </c>
      <c r="AA45">
        <v>644</v>
      </c>
      <c r="AC45" t="s">
        <v>271</v>
      </c>
      <c r="AF45" t="s">
        <v>128</v>
      </c>
      <c r="AG45">
        <v>2000</v>
      </c>
      <c r="AQ45">
        <v>160</v>
      </c>
      <c r="AX45" t="s">
        <v>272</v>
      </c>
    </row>
    <row r="46" spans="1:50" x14ac:dyDescent="0.25">
      <c r="D46" t="s">
        <v>936</v>
      </c>
      <c r="E46" t="s">
        <v>940</v>
      </c>
      <c r="G46" t="s">
        <v>21</v>
      </c>
      <c r="H46" t="s">
        <v>273</v>
      </c>
      <c r="J46" t="s">
        <v>274</v>
      </c>
      <c r="R46" t="s">
        <v>275</v>
      </c>
      <c r="V46">
        <v>40</v>
      </c>
      <c r="W46">
        <v>4</v>
      </c>
      <c r="Z46">
        <v>383</v>
      </c>
      <c r="AA46">
        <v>387</v>
      </c>
      <c r="AC46" t="s">
        <v>276</v>
      </c>
      <c r="AF46" s="5">
        <v>36557</v>
      </c>
      <c r="AG46">
        <v>2000</v>
      </c>
      <c r="AQ46">
        <v>90</v>
      </c>
      <c r="AX46" t="s">
        <v>277</v>
      </c>
    </row>
    <row r="47" spans="1:50" x14ac:dyDescent="0.25">
      <c r="D47" t="s">
        <v>936</v>
      </c>
      <c r="E47" t="s">
        <v>940</v>
      </c>
      <c r="G47" t="s">
        <v>21</v>
      </c>
      <c r="H47" t="s">
        <v>129</v>
      </c>
      <c r="J47" t="s">
        <v>130</v>
      </c>
      <c r="R47" t="s">
        <v>60</v>
      </c>
      <c r="V47">
        <v>191</v>
      </c>
      <c r="W47" s="6">
        <v>43862</v>
      </c>
      <c r="Z47">
        <v>131</v>
      </c>
      <c r="AA47">
        <v>140</v>
      </c>
      <c r="AC47" t="s">
        <v>131</v>
      </c>
      <c r="AF47" t="s">
        <v>132</v>
      </c>
      <c r="AG47">
        <v>2000</v>
      </c>
      <c r="AQ47">
        <v>18</v>
      </c>
      <c r="AX47" t="s">
        <v>133</v>
      </c>
    </row>
    <row r="48" spans="1:50" x14ac:dyDescent="0.25">
      <c r="D48" t="s">
        <v>936</v>
      </c>
      <c r="E48" t="s">
        <v>937</v>
      </c>
      <c r="G48" t="s">
        <v>21</v>
      </c>
      <c r="H48" t="s">
        <v>134</v>
      </c>
      <c r="J48" t="s">
        <v>135</v>
      </c>
      <c r="R48" t="s">
        <v>60</v>
      </c>
      <c r="V48">
        <v>191</v>
      </c>
      <c r="W48" s="6">
        <v>43862</v>
      </c>
      <c r="Z48">
        <v>205</v>
      </c>
      <c r="AA48">
        <v>220</v>
      </c>
      <c r="AC48" t="s">
        <v>136</v>
      </c>
      <c r="AF48" t="s">
        <v>132</v>
      </c>
      <c r="AG48">
        <v>2000</v>
      </c>
      <c r="AQ48">
        <v>90</v>
      </c>
      <c r="AX48" t="s">
        <v>137</v>
      </c>
    </row>
    <row r="49" spans="1:50" x14ac:dyDescent="0.25">
      <c r="D49" t="s">
        <v>936</v>
      </c>
      <c r="E49" t="s">
        <v>937</v>
      </c>
      <c r="G49" t="s">
        <v>21</v>
      </c>
      <c r="H49" t="s">
        <v>278</v>
      </c>
      <c r="J49" t="s">
        <v>279</v>
      </c>
      <c r="R49" t="s">
        <v>280</v>
      </c>
      <c r="V49">
        <v>16</v>
      </c>
      <c r="W49" s="6">
        <v>43923</v>
      </c>
      <c r="Z49">
        <v>83</v>
      </c>
      <c r="AA49" t="s">
        <v>76</v>
      </c>
      <c r="AC49" t="s">
        <v>281</v>
      </c>
      <c r="AF49">
        <v>2000</v>
      </c>
      <c r="AG49">
        <v>2000</v>
      </c>
      <c r="AM49" t="s">
        <v>282</v>
      </c>
      <c r="AN49" t="s">
        <v>283</v>
      </c>
      <c r="AO49" t="s">
        <v>284</v>
      </c>
      <c r="AP49" t="s">
        <v>285</v>
      </c>
      <c r="AQ49">
        <v>6</v>
      </c>
      <c r="AX49" t="s">
        <v>286</v>
      </c>
    </row>
    <row r="50" spans="1:50" x14ac:dyDescent="0.25">
      <c r="D50" t="s">
        <v>936</v>
      </c>
      <c r="E50" t="s">
        <v>937</v>
      </c>
      <c r="G50" t="s">
        <v>21</v>
      </c>
      <c r="H50" t="s">
        <v>287</v>
      </c>
      <c r="J50" t="s">
        <v>288</v>
      </c>
      <c r="R50" t="s">
        <v>289</v>
      </c>
      <c r="V50">
        <v>126</v>
      </c>
      <c r="W50">
        <v>1</v>
      </c>
      <c r="Z50">
        <v>66</v>
      </c>
      <c r="AA50">
        <v>74</v>
      </c>
      <c r="AC50" t="s">
        <v>290</v>
      </c>
      <c r="AF50" s="5">
        <v>36526</v>
      </c>
      <c r="AG50">
        <v>2000</v>
      </c>
      <c r="AQ50">
        <v>111</v>
      </c>
      <c r="AX50" t="s">
        <v>291</v>
      </c>
    </row>
    <row r="54" spans="1:50" x14ac:dyDescent="0.25">
      <c r="B54">
        <v>2010</v>
      </c>
      <c r="G54">
        <v>2010</v>
      </c>
    </row>
    <row r="55" spans="1:50" x14ac:dyDescent="0.25">
      <c r="A55" t="s">
        <v>935</v>
      </c>
      <c r="B55">
        <f>COUNTIF($E$56:$E$165,"*Plant*")</f>
        <v>14</v>
      </c>
      <c r="E55" t="s">
        <v>955</v>
      </c>
      <c r="F55" t="s">
        <v>954</v>
      </c>
      <c r="G55" t="s">
        <v>3</v>
      </c>
      <c r="H55" t="s">
        <v>4</v>
      </c>
      <c r="I55" t="s">
        <v>5</v>
      </c>
      <c r="J55" t="s">
        <v>12</v>
      </c>
      <c r="K55" t="s">
        <v>13</v>
      </c>
      <c r="L55" t="s">
        <v>14</v>
      </c>
      <c r="M55" t="s">
        <v>15</v>
      </c>
      <c r="N55" t="s">
        <v>16</v>
      </c>
      <c r="O55" t="s">
        <v>17</v>
      </c>
      <c r="P55" t="s">
        <v>18</v>
      </c>
      <c r="Q55" t="s">
        <v>19</v>
      </c>
    </row>
    <row r="56" spans="1:50" x14ac:dyDescent="0.25">
      <c r="A56" t="s">
        <v>938</v>
      </c>
      <c r="B56">
        <f>COUNTIF($E$56:$E$165,"*Soil*")</f>
        <v>18</v>
      </c>
      <c r="E56" s="17" t="s">
        <v>940</v>
      </c>
      <c r="F56" t="s">
        <v>953</v>
      </c>
      <c r="H56" t="s">
        <v>1575</v>
      </c>
      <c r="J56" t="s">
        <v>1679</v>
      </c>
    </row>
    <row r="57" spans="1:50" x14ac:dyDescent="0.25">
      <c r="A57" t="s">
        <v>939</v>
      </c>
      <c r="B57">
        <f>COUNTIF($E$56:$E$165,"*Bacteria*")</f>
        <v>12</v>
      </c>
      <c r="E57" t="s">
        <v>935</v>
      </c>
      <c r="F57" t="s">
        <v>960</v>
      </c>
      <c r="H57" t="s">
        <v>1576</v>
      </c>
      <c r="J57" t="s">
        <v>1680</v>
      </c>
    </row>
    <row r="58" spans="1:50" x14ac:dyDescent="0.25">
      <c r="A58" t="s">
        <v>946</v>
      </c>
      <c r="B58">
        <f>COUNTIF($E$56:$E$165,"Algae")</f>
        <v>1</v>
      </c>
      <c r="E58" t="s">
        <v>946</v>
      </c>
      <c r="F58" t="s">
        <v>958</v>
      </c>
      <c r="H58" t="s">
        <v>1577</v>
      </c>
      <c r="J58" t="s">
        <v>1681</v>
      </c>
    </row>
    <row r="59" spans="1:50" x14ac:dyDescent="0.25">
      <c r="A59" t="s">
        <v>944</v>
      </c>
      <c r="B59">
        <f>COUNTIF($E$56:$E$165,"Invertebrates")</f>
        <v>1</v>
      </c>
      <c r="E59" t="s">
        <v>938</v>
      </c>
      <c r="F59" t="s">
        <v>969</v>
      </c>
      <c r="H59" t="s">
        <v>1578</v>
      </c>
      <c r="J59" t="s">
        <v>1682</v>
      </c>
    </row>
    <row r="60" spans="1:50" x14ac:dyDescent="0.25">
      <c r="A60" t="s">
        <v>949</v>
      </c>
      <c r="B60">
        <f>COUNTIF($E$56:$E$165,"Vertebrate")</f>
        <v>3</v>
      </c>
      <c r="E60" s="17" t="s">
        <v>940</v>
      </c>
      <c r="F60" t="s">
        <v>1783</v>
      </c>
      <c r="H60" t="s">
        <v>1579</v>
      </c>
      <c r="J60" t="s">
        <v>1683</v>
      </c>
    </row>
    <row r="61" spans="1:50" x14ac:dyDescent="0.25">
      <c r="A61" t="s">
        <v>1805</v>
      </c>
      <c r="B61">
        <f>COUNTIF($E$56:$E$165,"Foraminifer")</f>
        <v>1</v>
      </c>
      <c r="E61" t="s">
        <v>1784</v>
      </c>
      <c r="F61" t="s">
        <v>1785</v>
      </c>
      <c r="H61" t="s">
        <v>1580</v>
      </c>
      <c r="J61" t="s">
        <v>1684</v>
      </c>
    </row>
    <row r="62" spans="1:50" x14ac:dyDescent="0.25">
      <c r="A62" t="s">
        <v>937</v>
      </c>
      <c r="B62">
        <f>COUNTIF($E$56:$E$165,"Mineral")</f>
        <v>17</v>
      </c>
      <c r="E62" s="17" t="s">
        <v>941</v>
      </c>
      <c r="F62" t="s">
        <v>964</v>
      </c>
      <c r="H62" t="s">
        <v>1581</v>
      </c>
      <c r="J62" t="s">
        <v>1685</v>
      </c>
    </row>
    <row r="63" spans="1:50" x14ac:dyDescent="0.25">
      <c r="A63" t="s">
        <v>1494</v>
      </c>
      <c r="B63">
        <f>COUNTIF($E$56:$E$165,"Sediment")</f>
        <v>4</v>
      </c>
      <c r="E63" s="17" t="s">
        <v>940</v>
      </c>
      <c r="F63" t="s">
        <v>1786</v>
      </c>
      <c r="H63" t="s">
        <v>1582</v>
      </c>
      <c r="J63" t="s">
        <v>1686</v>
      </c>
    </row>
    <row r="64" spans="1:50" x14ac:dyDescent="0.25">
      <c r="A64" t="s">
        <v>1790</v>
      </c>
      <c r="B64">
        <f>COUNTIF($E$56:$E$165,"Slurry")</f>
        <v>2</v>
      </c>
      <c r="E64" s="17" t="s">
        <v>940</v>
      </c>
      <c r="F64" t="s">
        <v>998</v>
      </c>
      <c r="H64" t="s">
        <v>1583</v>
      </c>
      <c r="J64" t="s">
        <v>1687</v>
      </c>
    </row>
    <row r="65" spans="1:10" x14ac:dyDescent="0.25">
      <c r="A65" t="s">
        <v>942</v>
      </c>
      <c r="B65">
        <f>COUNTIF($E$56:$E$165,"Atmospheric")</f>
        <v>4</v>
      </c>
      <c r="E65" t="s">
        <v>935</v>
      </c>
      <c r="F65" t="s">
        <v>957</v>
      </c>
      <c r="H65" t="s">
        <v>1584</v>
      </c>
      <c r="J65" t="s">
        <v>1688</v>
      </c>
    </row>
    <row r="66" spans="1:10" x14ac:dyDescent="0.25">
      <c r="A66" t="s">
        <v>941</v>
      </c>
      <c r="B66">
        <f>COUNTIF($E$56:$E$165,"Water")</f>
        <v>5</v>
      </c>
      <c r="E66" s="17" t="s">
        <v>941</v>
      </c>
      <c r="F66" t="s">
        <v>971</v>
      </c>
      <c r="H66" t="s">
        <v>1585</v>
      </c>
      <c r="J66" t="s">
        <v>1689</v>
      </c>
    </row>
    <row r="67" spans="1:10" x14ac:dyDescent="0.25">
      <c r="A67" t="s">
        <v>940</v>
      </c>
      <c r="B67">
        <f>COUNTIF($E$56:$E$165,"Technology")</f>
        <v>27</v>
      </c>
      <c r="E67" t="s">
        <v>1787</v>
      </c>
      <c r="F67" t="s">
        <v>964</v>
      </c>
      <c r="H67" t="s">
        <v>1586</v>
      </c>
      <c r="J67" t="s">
        <v>1690</v>
      </c>
    </row>
    <row r="68" spans="1:10" x14ac:dyDescent="0.25">
      <c r="A68" t="s">
        <v>951</v>
      </c>
      <c r="B68">
        <f>SUM(B55:B66)-B62-B63-B64-B65-B66</f>
        <v>50</v>
      </c>
      <c r="E68" t="s">
        <v>944</v>
      </c>
      <c r="F68" t="s">
        <v>960</v>
      </c>
      <c r="H68" t="s">
        <v>1587</v>
      </c>
      <c r="J68" t="s">
        <v>1691</v>
      </c>
    </row>
    <row r="69" spans="1:10" x14ac:dyDescent="0.25">
      <c r="E69" t="s">
        <v>935</v>
      </c>
      <c r="F69" t="s">
        <v>969</v>
      </c>
      <c r="H69" t="s">
        <v>1588</v>
      </c>
      <c r="J69" t="s">
        <v>1692</v>
      </c>
    </row>
    <row r="70" spans="1:10" x14ac:dyDescent="0.25">
      <c r="E70" s="17" t="s">
        <v>941</v>
      </c>
      <c r="F70" t="s">
        <v>999</v>
      </c>
      <c r="H70" t="s">
        <v>1589</v>
      </c>
      <c r="J70" t="s">
        <v>1693</v>
      </c>
    </row>
    <row r="71" spans="1:10" x14ac:dyDescent="0.25">
      <c r="E71" s="17" t="s">
        <v>1494</v>
      </c>
      <c r="F71" t="s">
        <v>964</v>
      </c>
      <c r="H71" t="s">
        <v>1590</v>
      </c>
      <c r="J71" t="s">
        <v>1694</v>
      </c>
    </row>
    <row r="72" spans="1:10" x14ac:dyDescent="0.25">
      <c r="E72" s="17" t="s">
        <v>1788</v>
      </c>
      <c r="F72" t="s">
        <v>964</v>
      </c>
      <c r="H72" t="s">
        <v>1591</v>
      </c>
      <c r="J72" t="s">
        <v>1695</v>
      </c>
    </row>
    <row r="73" spans="1:10" x14ac:dyDescent="0.25">
      <c r="E73" s="17" t="s">
        <v>937</v>
      </c>
      <c r="F73" t="s">
        <v>964</v>
      </c>
      <c r="H73" t="s">
        <v>1592</v>
      </c>
      <c r="J73" t="s">
        <v>1696</v>
      </c>
    </row>
    <row r="74" spans="1:10" x14ac:dyDescent="0.25">
      <c r="E74" t="s">
        <v>938</v>
      </c>
      <c r="F74" t="s">
        <v>975</v>
      </c>
      <c r="H74" t="s">
        <v>1593</v>
      </c>
      <c r="J74" t="s">
        <v>1697</v>
      </c>
    </row>
    <row r="75" spans="1:10" x14ac:dyDescent="0.25">
      <c r="E75" t="s">
        <v>935</v>
      </c>
      <c r="F75" t="s">
        <v>1789</v>
      </c>
      <c r="H75" t="s">
        <v>1594</v>
      </c>
      <c r="J75" t="s">
        <v>1698</v>
      </c>
    </row>
    <row r="76" spans="1:10" x14ac:dyDescent="0.25">
      <c r="E76" s="17" t="s">
        <v>937</v>
      </c>
      <c r="F76" t="s">
        <v>967</v>
      </c>
      <c r="H76" t="s">
        <v>1595</v>
      </c>
      <c r="J76" t="s">
        <v>1699</v>
      </c>
    </row>
    <row r="77" spans="1:10" x14ac:dyDescent="0.25">
      <c r="E77" s="17" t="s">
        <v>1494</v>
      </c>
      <c r="F77" t="s">
        <v>1500</v>
      </c>
      <c r="H77" t="s">
        <v>1596</v>
      </c>
      <c r="J77" t="s">
        <v>1700</v>
      </c>
    </row>
    <row r="78" spans="1:10" x14ac:dyDescent="0.25">
      <c r="E78" s="17" t="s">
        <v>940</v>
      </c>
      <c r="F78" t="s">
        <v>999</v>
      </c>
      <c r="H78" t="s">
        <v>1597</v>
      </c>
      <c r="J78" t="s">
        <v>1701</v>
      </c>
    </row>
    <row r="79" spans="1:10" x14ac:dyDescent="0.25">
      <c r="E79" s="17" t="s">
        <v>1790</v>
      </c>
      <c r="F79" t="s">
        <v>960</v>
      </c>
      <c r="H79" t="s">
        <v>1598</v>
      </c>
      <c r="J79" t="s">
        <v>1702</v>
      </c>
    </row>
    <row r="80" spans="1:10" x14ac:dyDescent="0.25">
      <c r="E80" s="17" t="s">
        <v>940</v>
      </c>
      <c r="F80" t="s">
        <v>1791</v>
      </c>
      <c r="H80" t="s">
        <v>1599</v>
      </c>
      <c r="J80" t="s">
        <v>1703</v>
      </c>
    </row>
    <row r="81" spans="5:10" x14ac:dyDescent="0.25">
      <c r="E81" t="s">
        <v>938</v>
      </c>
      <c r="F81" t="s">
        <v>991</v>
      </c>
      <c r="H81" t="s">
        <v>1600</v>
      </c>
      <c r="J81" t="s">
        <v>1704</v>
      </c>
    </row>
    <row r="82" spans="5:10" x14ac:dyDescent="0.25">
      <c r="E82" t="s">
        <v>939</v>
      </c>
      <c r="F82" t="s">
        <v>958</v>
      </c>
      <c r="H82" t="s">
        <v>1601</v>
      </c>
      <c r="J82" t="s">
        <v>1705</v>
      </c>
    </row>
    <row r="83" spans="5:10" x14ac:dyDescent="0.25">
      <c r="E83" t="s">
        <v>938</v>
      </c>
      <c r="F83" t="s">
        <v>952</v>
      </c>
      <c r="H83" t="s">
        <v>1602</v>
      </c>
      <c r="J83" t="s">
        <v>1706</v>
      </c>
    </row>
    <row r="84" spans="5:10" x14ac:dyDescent="0.25">
      <c r="E84" t="s">
        <v>939</v>
      </c>
      <c r="F84" t="s">
        <v>985</v>
      </c>
      <c r="H84" t="s">
        <v>1603</v>
      </c>
      <c r="J84" t="s">
        <v>1707</v>
      </c>
    </row>
    <row r="85" spans="5:10" x14ac:dyDescent="0.25">
      <c r="E85" t="s">
        <v>938</v>
      </c>
      <c r="F85" t="s">
        <v>967</v>
      </c>
      <c r="H85" t="s">
        <v>1604</v>
      </c>
      <c r="J85" t="s">
        <v>1708</v>
      </c>
    </row>
    <row r="86" spans="5:10" x14ac:dyDescent="0.25">
      <c r="E86" t="s">
        <v>935</v>
      </c>
      <c r="F86" t="s">
        <v>971</v>
      </c>
      <c r="H86" t="s">
        <v>1605</v>
      </c>
      <c r="J86" t="s">
        <v>1709</v>
      </c>
    </row>
    <row r="87" spans="5:10" x14ac:dyDescent="0.25">
      <c r="E87" t="s">
        <v>935</v>
      </c>
      <c r="F87" t="s">
        <v>956</v>
      </c>
      <c r="H87" t="s">
        <v>1606</v>
      </c>
      <c r="J87" t="s">
        <v>1710</v>
      </c>
    </row>
    <row r="88" spans="5:10" x14ac:dyDescent="0.25">
      <c r="E88" s="17" t="s">
        <v>940</v>
      </c>
      <c r="F88" t="s">
        <v>962</v>
      </c>
      <c r="H88" t="s">
        <v>1607</v>
      </c>
      <c r="J88" t="s">
        <v>1711</v>
      </c>
    </row>
    <row r="89" spans="5:10" x14ac:dyDescent="0.25">
      <c r="E89" s="17" t="s">
        <v>937</v>
      </c>
      <c r="F89" t="s">
        <v>964</v>
      </c>
      <c r="H89" t="s">
        <v>1608</v>
      </c>
      <c r="J89" t="s">
        <v>1712</v>
      </c>
    </row>
    <row r="90" spans="5:10" x14ac:dyDescent="0.25">
      <c r="E90" s="17" t="s">
        <v>940</v>
      </c>
      <c r="F90" t="s">
        <v>962</v>
      </c>
      <c r="H90" t="s">
        <v>1609</v>
      </c>
      <c r="J90" t="s">
        <v>1713</v>
      </c>
    </row>
    <row r="91" spans="5:10" x14ac:dyDescent="0.25">
      <c r="E91" t="s">
        <v>938</v>
      </c>
      <c r="F91" t="s">
        <v>960</v>
      </c>
      <c r="H91" t="s">
        <v>1610</v>
      </c>
      <c r="J91" t="s">
        <v>1714</v>
      </c>
    </row>
    <row r="92" spans="5:10" x14ac:dyDescent="0.25">
      <c r="E92" t="s">
        <v>935</v>
      </c>
      <c r="F92" t="s">
        <v>952</v>
      </c>
      <c r="H92" t="s">
        <v>1611</v>
      </c>
      <c r="J92" t="s">
        <v>1715</v>
      </c>
    </row>
    <row r="93" spans="5:10" x14ac:dyDescent="0.25">
      <c r="E93" s="17" t="s">
        <v>941</v>
      </c>
      <c r="F93" t="s">
        <v>964</v>
      </c>
      <c r="H93" t="s">
        <v>1612</v>
      </c>
      <c r="J93" t="s">
        <v>1716</v>
      </c>
    </row>
    <row r="94" spans="5:10" x14ac:dyDescent="0.25">
      <c r="E94" t="s">
        <v>938</v>
      </c>
      <c r="F94" t="s">
        <v>952</v>
      </c>
      <c r="H94" t="s">
        <v>1613</v>
      </c>
      <c r="J94" t="s">
        <v>1717</v>
      </c>
    </row>
    <row r="95" spans="5:10" x14ac:dyDescent="0.25">
      <c r="E95" s="17" t="s">
        <v>937</v>
      </c>
      <c r="F95" t="s">
        <v>1500</v>
      </c>
      <c r="H95" t="s">
        <v>1614</v>
      </c>
      <c r="J95" t="s">
        <v>1718</v>
      </c>
    </row>
    <row r="96" spans="5:10" x14ac:dyDescent="0.25">
      <c r="E96" t="s">
        <v>1792</v>
      </c>
      <c r="F96" t="s">
        <v>964</v>
      </c>
      <c r="H96" t="s">
        <v>1615</v>
      </c>
      <c r="J96" t="s">
        <v>1719</v>
      </c>
    </row>
    <row r="97" spans="5:10" x14ac:dyDescent="0.25">
      <c r="E97" t="s">
        <v>1792</v>
      </c>
      <c r="F97" t="s">
        <v>1793</v>
      </c>
      <c r="H97" t="s">
        <v>1616</v>
      </c>
      <c r="J97" t="s">
        <v>1720</v>
      </c>
    </row>
    <row r="98" spans="5:10" x14ac:dyDescent="0.25">
      <c r="E98" s="17" t="s">
        <v>1494</v>
      </c>
      <c r="F98" t="s">
        <v>958</v>
      </c>
      <c r="H98" t="s">
        <v>1617</v>
      </c>
      <c r="J98" t="s">
        <v>1721</v>
      </c>
    </row>
    <row r="99" spans="5:10" x14ac:dyDescent="0.25">
      <c r="E99" t="s">
        <v>938</v>
      </c>
      <c r="F99" t="s">
        <v>1794</v>
      </c>
      <c r="H99" t="s">
        <v>1618</v>
      </c>
      <c r="J99" t="s">
        <v>1722</v>
      </c>
    </row>
    <row r="100" spans="5:10" x14ac:dyDescent="0.25">
      <c r="E100" s="17" t="s">
        <v>940</v>
      </c>
      <c r="F100" t="s">
        <v>971</v>
      </c>
      <c r="H100" t="s">
        <v>1619</v>
      </c>
      <c r="J100" t="s">
        <v>1723</v>
      </c>
    </row>
    <row r="101" spans="5:10" x14ac:dyDescent="0.25">
      <c r="E101" s="17" t="s">
        <v>937</v>
      </c>
      <c r="F101" t="s">
        <v>963</v>
      </c>
      <c r="H101" t="s">
        <v>1620</v>
      </c>
      <c r="J101" t="s">
        <v>1724</v>
      </c>
    </row>
    <row r="102" spans="5:10" x14ac:dyDescent="0.25">
      <c r="E102" t="s">
        <v>939</v>
      </c>
      <c r="F102" t="s">
        <v>958</v>
      </c>
      <c r="H102" t="s">
        <v>1621</v>
      </c>
      <c r="J102" t="s">
        <v>1725</v>
      </c>
    </row>
    <row r="103" spans="5:10" x14ac:dyDescent="0.25">
      <c r="E103" t="s">
        <v>935</v>
      </c>
      <c r="F103" t="s">
        <v>964</v>
      </c>
      <c r="H103" t="s">
        <v>1622</v>
      </c>
      <c r="J103" t="s">
        <v>1726</v>
      </c>
    </row>
    <row r="104" spans="5:10" x14ac:dyDescent="0.25">
      <c r="E104" s="17" t="s">
        <v>940</v>
      </c>
      <c r="F104" t="s">
        <v>1795</v>
      </c>
      <c r="H104" t="s">
        <v>1623</v>
      </c>
      <c r="J104" t="s">
        <v>1727</v>
      </c>
    </row>
    <row r="105" spans="5:10" x14ac:dyDescent="0.25">
      <c r="E105" s="17" t="s">
        <v>940</v>
      </c>
      <c r="F105" t="s">
        <v>963</v>
      </c>
      <c r="H105" t="s">
        <v>1624</v>
      </c>
      <c r="J105" t="s">
        <v>1728</v>
      </c>
    </row>
    <row r="106" spans="5:10" x14ac:dyDescent="0.25">
      <c r="E106" s="17" t="s">
        <v>940</v>
      </c>
      <c r="F106" t="s">
        <v>1795</v>
      </c>
      <c r="H106" t="s">
        <v>1625</v>
      </c>
      <c r="J106" t="s">
        <v>1729</v>
      </c>
    </row>
    <row r="107" spans="5:10" x14ac:dyDescent="0.25">
      <c r="E107" s="17" t="s">
        <v>940</v>
      </c>
      <c r="F107" t="s">
        <v>958</v>
      </c>
      <c r="H107" t="s">
        <v>1626</v>
      </c>
      <c r="J107" t="s">
        <v>1730</v>
      </c>
    </row>
    <row r="108" spans="5:10" x14ac:dyDescent="0.25">
      <c r="E108" t="s">
        <v>938</v>
      </c>
      <c r="F108" t="s">
        <v>974</v>
      </c>
      <c r="H108" t="s">
        <v>1627</v>
      </c>
      <c r="J108" t="s">
        <v>1731</v>
      </c>
    </row>
    <row r="109" spans="5:10" x14ac:dyDescent="0.25">
      <c r="E109" t="s">
        <v>935</v>
      </c>
      <c r="F109" t="s">
        <v>968</v>
      </c>
      <c r="H109" t="s">
        <v>1628</v>
      </c>
      <c r="J109" t="s">
        <v>1732</v>
      </c>
    </row>
    <row r="110" spans="5:10" x14ac:dyDescent="0.25">
      <c r="E110" s="17" t="s">
        <v>940</v>
      </c>
      <c r="F110" t="s">
        <v>1796</v>
      </c>
      <c r="H110" t="s">
        <v>1629</v>
      </c>
      <c r="J110" t="s">
        <v>1733</v>
      </c>
    </row>
    <row r="111" spans="5:10" x14ac:dyDescent="0.25">
      <c r="E111" s="17" t="s">
        <v>937</v>
      </c>
      <c r="F111" t="s">
        <v>981</v>
      </c>
      <c r="H111" t="s">
        <v>1630</v>
      </c>
      <c r="J111" t="s">
        <v>1734</v>
      </c>
    </row>
    <row r="112" spans="5:10" x14ac:dyDescent="0.25">
      <c r="E112" s="17" t="s">
        <v>937</v>
      </c>
      <c r="F112" t="s">
        <v>1797</v>
      </c>
      <c r="H112" t="s">
        <v>1631</v>
      </c>
      <c r="J112" t="s">
        <v>1735</v>
      </c>
    </row>
    <row r="113" spans="5:10" x14ac:dyDescent="0.25">
      <c r="E113" t="s">
        <v>1792</v>
      </c>
      <c r="F113" t="s">
        <v>964</v>
      </c>
      <c r="H113" t="s">
        <v>1632</v>
      </c>
      <c r="J113" t="s">
        <v>1736</v>
      </c>
    </row>
    <row r="114" spans="5:10" x14ac:dyDescent="0.25">
      <c r="E114" t="s">
        <v>1569</v>
      </c>
      <c r="F114" t="s">
        <v>1798</v>
      </c>
      <c r="H114" t="s">
        <v>1633</v>
      </c>
      <c r="J114" t="s">
        <v>1737</v>
      </c>
    </row>
    <row r="115" spans="5:10" x14ac:dyDescent="0.25">
      <c r="E115" s="17" t="s">
        <v>940</v>
      </c>
      <c r="F115" t="s">
        <v>962</v>
      </c>
      <c r="H115" t="s">
        <v>1634</v>
      </c>
      <c r="J115" t="s">
        <v>1738</v>
      </c>
    </row>
    <row r="116" spans="5:10" x14ac:dyDescent="0.25">
      <c r="E116" t="s">
        <v>1800</v>
      </c>
      <c r="F116" t="s">
        <v>1799</v>
      </c>
      <c r="H116" t="s">
        <v>1635</v>
      </c>
      <c r="J116" t="s">
        <v>1739</v>
      </c>
    </row>
    <row r="117" spans="5:10" x14ac:dyDescent="0.25">
      <c r="E117" t="s">
        <v>935</v>
      </c>
      <c r="F117" t="s">
        <v>968</v>
      </c>
      <c r="H117" t="s">
        <v>1636</v>
      </c>
      <c r="J117" t="s">
        <v>1740</v>
      </c>
    </row>
    <row r="118" spans="5:10" x14ac:dyDescent="0.25">
      <c r="E118" s="17" t="s">
        <v>940</v>
      </c>
      <c r="F118" t="s">
        <v>1801</v>
      </c>
      <c r="H118" t="s">
        <v>1637</v>
      </c>
      <c r="J118" t="s">
        <v>1741</v>
      </c>
    </row>
    <row r="119" spans="5:10" x14ac:dyDescent="0.25">
      <c r="E119" t="s">
        <v>935</v>
      </c>
      <c r="F119" t="s">
        <v>997</v>
      </c>
      <c r="H119" t="s">
        <v>1638</v>
      </c>
      <c r="J119" t="s">
        <v>1742</v>
      </c>
    </row>
    <row r="120" spans="5:10" x14ac:dyDescent="0.25">
      <c r="E120" t="s">
        <v>939</v>
      </c>
      <c r="F120" t="s">
        <v>952</v>
      </c>
      <c r="H120" t="s">
        <v>1639</v>
      </c>
      <c r="J120" t="s">
        <v>1743</v>
      </c>
    </row>
    <row r="121" spans="5:10" x14ac:dyDescent="0.25">
      <c r="E121" t="s">
        <v>938</v>
      </c>
      <c r="F121" t="s">
        <v>964</v>
      </c>
      <c r="H121" t="s">
        <v>1640</v>
      </c>
      <c r="J121" t="s">
        <v>1744</v>
      </c>
    </row>
    <row r="122" spans="5:10" x14ac:dyDescent="0.25">
      <c r="E122" s="17" t="s">
        <v>940</v>
      </c>
      <c r="F122" t="s">
        <v>1795</v>
      </c>
      <c r="H122" t="s">
        <v>1641</v>
      </c>
      <c r="J122" t="s">
        <v>1745</v>
      </c>
    </row>
    <row r="123" spans="5:10" x14ac:dyDescent="0.25">
      <c r="E123" s="17" t="s">
        <v>940</v>
      </c>
      <c r="F123" t="s">
        <v>964</v>
      </c>
      <c r="H123" t="s">
        <v>1642</v>
      </c>
      <c r="J123" t="s">
        <v>1746</v>
      </c>
    </row>
    <row r="124" spans="5:10" x14ac:dyDescent="0.25">
      <c r="E124" s="17" t="s">
        <v>940</v>
      </c>
      <c r="F124" t="s">
        <v>969</v>
      </c>
      <c r="H124" t="s">
        <v>1643</v>
      </c>
      <c r="J124" t="s">
        <v>1747</v>
      </c>
    </row>
    <row r="125" spans="5:10" x14ac:dyDescent="0.25">
      <c r="E125" s="17" t="s">
        <v>940</v>
      </c>
      <c r="F125" t="s">
        <v>958</v>
      </c>
      <c r="H125" t="s">
        <v>1644</v>
      </c>
      <c r="J125" t="s">
        <v>1748</v>
      </c>
    </row>
    <row r="126" spans="5:10" x14ac:dyDescent="0.25">
      <c r="E126" s="17" t="s">
        <v>942</v>
      </c>
      <c r="F126" t="s">
        <v>962</v>
      </c>
      <c r="H126" t="s">
        <v>1645</v>
      </c>
      <c r="J126" t="s">
        <v>1749</v>
      </c>
    </row>
    <row r="127" spans="5:10" x14ac:dyDescent="0.25">
      <c r="E127" s="17" t="s">
        <v>1790</v>
      </c>
      <c r="F127" t="s">
        <v>975</v>
      </c>
      <c r="H127" t="s">
        <v>1646</v>
      </c>
      <c r="J127" t="s">
        <v>1750</v>
      </c>
    </row>
    <row r="128" spans="5:10" x14ac:dyDescent="0.25">
      <c r="E128" s="17" t="s">
        <v>1494</v>
      </c>
      <c r="F128" t="s">
        <v>964</v>
      </c>
      <c r="H128" t="s">
        <v>1647</v>
      </c>
      <c r="J128" t="s">
        <v>1751</v>
      </c>
    </row>
    <row r="129" spans="5:10" x14ac:dyDescent="0.25">
      <c r="E129" s="17" t="s">
        <v>940</v>
      </c>
      <c r="F129" t="s">
        <v>1537</v>
      </c>
      <c r="H129" t="s">
        <v>1648</v>
      </c>
      <c r="J129" t="s">
        <v>1752</v>
      </c>
    </row>
    <row r="130" spans="5:10" x14ac:dyDescent="0.25">
      <c r="E130" s="17" t="s">
        <v>940</v>
      </c>
      <c r="F130" t="s">
        <v>1500</v>
      </c>
      <c r="H130" t="s">
        <v>1649</v>
      </c>
      <c r="J130" t="s">
        <v>1753</v>
      </c>
    </row>
    <row r="131" spans="5:10" x14ac:dyDescent="0.25">
      <c r="E131" s="17" t="s">
        <v>940</v>
      </c>
      <c r="F131" t="s">
        <v>1500</v>
      </c>
      <c r="H131" t="s">
        <v>1650</v>
      </c>
      <c r="J131" t="s">
        <v>1754</v>
      </c>
    </row>
    <row r="132" spans="5:10" x14ac:dyDescent="0.25">
      <c r="E132" t="s">
        <v>938</v>
      </c>
      <c r="F132" t="s">
        <v>967</v>
      </c>
      <c r="H132" t="s">
        <v>1651</v>
      </c>
      <c r="J132" t="s">
        <v>1755</v>
      </c>
    </row>
    <row r="133" spans="5:10" x14ac:dyDescent="0.25">
      <c r="E133" t="s">
        <v>938</v>
      </c>
      <c r="F133" t="s">
        <v>981</v>
      </c>
      <c r="H133" t="s">
        <v>1652</v>
      </c>
      <c r="J133" t="s">
        <v>1756</v>
      </c>
    </row>
    <row r="134" spans="5:10" x14ac:dyDescent="0.25">
      <c r="E134" s="17" t="s">
        <v>937</v>
      </c>
      <c r="F134" t="s">
        <v>956</v>
      </c>
      <c r="H134" t="s">
        <v>1653</v>
      </c>
      <c r="J134" t="s">
        <v>1757</v>
      </c>
    </row>
    <row r="135" spans="5:10" x14ac:dyDescent="0.25">
      <c r="E135" s="17" t="s">
        <v>937</v>
      </c>
      <c r="F135" t="s">
        <v>952</v>
      </c>
      <c r="H135" t="s">
        <v>1654</v>
      </c>
      <c r="J135" t="s">
        <v>1758</v>
      </c>
    </row>
    <row r="136" spans="5:10" x14ac:dyDescent="0.25">
      <c r="E136" s="17" t="s">
        <v>940</v>
      </c>
      <c r="F136" t="s">
        <v>953</v>
      </c>
      <c r="H136" t="s">
        <v>1655</v>
      </c>
      <c r="J136" t="s">
        <v>1759</v>
      </c>
    </row>
    <row r="137" spans="5:10" x14ac:dyDescent="0.25">
      <c r="E137" t="s">
        <v>1802</v>
      </c>
      <c r="F137" t="s">
        <v>971</v>
      </c>
      <c r="H137" t="s">
        <v>1656</v>
      </c>
      <c r="J137" t="s">
        <v>1760</v>
      </c>
    </row>
    <row r="138" spans="5:10" x14ac:dyDescent="0.25">
      <c r="E138" t="s">
        <v>935</v>
      </c>
      <c r="F138" t="s">
        <v>963</v>
      </c>
      <c r="H138" t="s">
        <v>1657</v>
      </c>
      <c r="J138" t="s">
        <v>1761</v>
      </c>
    </row>
    <row r="139" spans="5:10" x14ac:dyDescent="0.25">
      <c r="E139" s="17" t="s">
        <v>940</v>
      </c>
      <c r="F139" t="s">
        <v>953</v>
      </c>
      <c r="H139" t="s">
        <v>1658</v>
      </c>
      <c r="J139" t="s">
        <v>1762</v>
      </c>
    </row>
    <row r="140" spans="5:10" x14ac:dyDescent="0.25">
      <c r="E140" s="17" t="s">
        <v>940</v>
      </c>
      <c r="F140" t="s">
        <v>962</v>
      </c>
      <c r="H140" t="s">
        <v>1659</v>
      </c>
      <c r="J140" t="s">
        <v>1763</v>
      </c>
    </row>
    <row r="141" spans="5:10" x14ac:dyDescent="0.25">
      <c r="E141" s="17" t="s">
        <v>937</v>
      </c>
      <c r="F141" t="s">
        <v>964</v>
      </c>
      <c r="H141" t="s">
        <v>1660</v>
      </c>
      <c r="J141" t="s">
        <v>1764</v>
      </c>
    </row>
    <row r="142" spans="5:10" x14ac:dyDescent="0.25">
      <c r="E142" s="17" t="s">
        <v>937</v>
      </c>
      <c r="F142" t="s">
        <v>1803</v>
      </c>
      <c r="H142" t="s">
        <v>1661</v>
      </c>
      <c r="J142" t="s">
        <v>1765</v>
      </c>
    </row>
    <row r="143" spans="5:10" x14ac:dyDescent="0.25">
      <c r="E143" t="s">
        <v>1805</v>
      </c>
      <c r="F143" t="s">
        <v>1804</v>
      </c>
      <c r="H143" t="s">
        <v>1662</v>
      </c>
      <c r="J143" t="s">
        <v>1766</v>
      </c>
    </row>
    <row r="144" spans="5:10" x14ac:dyDescent="0.25">
      <c r="E144" s="17" t="s">
        <v>1854</v>
      </c>
      <c r="F144" t="s">
        <v>1806</v>
      </c>
      <c r="H144" t="s">
        <v>1663</v>
      </c>
      <c r="J144" t="s">
        <v>1767</v>
      </c>
    </row>
    <row r="145" spans="5:74" x14ac:dyDescent="0.25">
      <c r="E145" s="17" t="s">
        <v>941</v>
      </c>
      <c r="F145" t="s">
        <v>1000</v>
      </c>
      <c r="H145" t="s">
        <v>1664</v>
      </c>
      <c r="J145" t="s">
        <v>1768</v>
      </c>
    </row>
    <row r="146" spans="5:74" x14ac:dyDescent="0.25">
      <c r="E146" t="s">
        <v>938</v>
      </c>
      <c r="F146" t="s">
        <v>967</v>
      </c>
      <c r="H146" t="s">
        <v>1665</v>
      </c>
      <c r="J146" t="s">
        <v>1769</v>
      </c>
    </row>
    <row r="147" spans="5:74" x14ac:dyDescent="0.25">
      <c r="E147" s="17" t="s">
        <v>937</v>
      </c>
      <c r="F147" t="s">
        <v>963</v>
      </c>
      <c r="H147" t="s">
        <v>1666</v>
      </c>
      <c r="J147" t="s">
        <v>1770</v>
      </c>
    </row>
    <row r="148" spans="5:74" x14ac:dyDescent="0.25">
      <c r="E148" s="17" t="s">
        <v>937</v>
      </c>
      <c r="F148" t="s">
        <v>964</v>
      </c>
      <c r="H148" t="s">
        <v>1667</v>
      </c>
      <c r="J148" t="s">
        <v>1771</v>
      </c>
    </row>
    <row r="149" spans="5:74" x14ac:dyDescent="0.25">
      <c r="E149" s="17" t="s">
        <v>937</v>
      </c>
      <c r="F149" t="s">
        <v>964</v>
      </c>
      <c r="H149" t="s">
        <v>1668</v>
      </c>
      <c r="J149" t="s">
        <v>1772</v>
      </c>
    </row>
    <row r="150" spans="5:74" x14ac:dyDescent="0.25">
      <c r="E150" s="17" t="s">
        <v>937</v>
      </c>
      <c r="F150" t="s">
        <v>952</v>
      </c>
      <c r="H150" t="s">
        <v>1669</v>
      </c>
      <c r="J150" t="s">
        <v>1773</v>
      </c>
    </row>
    <row r="151" spans="5:74" x14ac:dyDescent="0.25">
      <c r="E151" t="s">
        <v>1553</v>
      </c>
      <c r="F151" t="s">
        <v>958</v>
      </c>
      <c r="H151" t="s">
        <v>1670</v>
      </c>
      <c r="J151" t="s">
        <v>1774</v>
      </c>
    </row>
    <row r="152" spans="5:74" x14ac:dyDescent="0.25">
      <c r="E152" t="s">
        <v>939</v>
      </c>
      <c r="F152" t="s">
        <v>960</v>
      </c>
      <c r="H152" t="s">
        <v>1671</v>
      </c>
      <c r="J152" t="s">
        <v>1775</v>
      </c>
    </row>
    <row r="153" spans="5:74" x14ac:dyDescent="0.25">
      <c r="E153" t="s">
        <v>939</v>
      </c>
      <c r="F153" t="s">
        <v>958</v>
      </c>
      <c r="H153" t="s">
        <v>1672</v>
      </c>
      <c r="J153" t="s">
        <v>1776</v>
      </c>
    </row>
    <row r="154" spans="5:74" x14ac:dyDescent="0.25">
      <c r="E154" t="s">
        <v>939</v>
      </c>
      <c r="F154" t="s">
        <v>953</v>
      </c>
      <c r="H154" t="s">
        <v>1673</v>
      </c>
      <c r="J154" t="s">
        <v>1777</v>
      </c>
    </row>
    <row r="155" spans="5:74" x14ac:dyDescent="0.25">
      <c r="E155" s="17" t="s">
        <v>937</v>
      </c>
      <c r="F155" t="s">
        <v>964</v>
      </c>
      <c r="H155" t="s">
        <v>1674</v>
      </c>
      <c r="J155" t="s">
        <v>1778</v>
      </c>
    </row>
    <row r="156" spans="5:74" x14ac:dyDescent="0.25">
      <c r="E156" t="s">
        <v>938</v>
      </c>
      <c r="F156" t="s">
        <v>969</v>
      </c>
      <c r="H156" t="s">
        <v>1675</v>
      </c>
      <c r="J156" t="s">
        <v>1779</v>
      </c>
    </row>
    <row r="157" spans="5:74" x14ac:dyDescent="0.25">
      <c r="E157" t="s">
        <v>935</v>
      </c>
      <c r="F157" t="s">
        <v>1803</v>
      </c>
      <c r="H157" t="s">
        <v>1676</v>
      </c>
      <c r="J157" t="s">
        <v>1780</v>
      </c>
    </row>
    <row r="158" spans="5:74" x14ac:dyDescent="0.25">
      <c r="E158" s="17" t="s">
        <v>940</v>
      </c>
      <c r="F158" t="s">
        <v>1500</v>
      </c>
      <c r="H158" t="s">
        <v>1677</v>
      </c>
      <c r="J158" t="s">
        <v>1781</v>
      </c>
    </row>
    <row r="159" spans="5:74" x14ac:dyDescent="0.25">
      <c r="E159" t="s">
        <v>938</v>
      </c>
      <c r="F159" t="s">
        <v>1544</v>
      </c>
      <c r="H159" t="s">
        <v>1678</v>
      </c>
      <c r="J159" t="s">
        <v>1782</v>
      </c>
    </row>
    <row r="160" spans="5:74" x14ac:dyDescent="0.25">
      <c r="E160" t="s">
        <v>939</v>
      </c>
      <c r="F160" s="25" t="s">
        <v>1852</v>
      </c>
      <c r="H160" t="s">
        <v>1817</v>
      </c>
      <c r="J160" t="s">
        <v>1811</v>
      </c>
      <c r="K160" s="24" t="s">
        <v>1818</v>
      </c>
      <c r="L160" s="24" t="s">
        <v>1818</v>
      </c>
      <c r="M160" s="24"/>
      <c r="N160" s="24"/>
      <c r="O160" s="24" t="s">
        <v>1818</v>
      </c>
      <c r="Q160" s="23"/>
      <c r="R160" s="23" t="s">
        <v>1818</v>
      </c>
      <c r="S160" s="23" t="s">
        <v>1818</v>
      </c>
      <c r="T160" s="23" t="s">
        <v>1818</v>
      </c>
      <c r="U160" s="23" t="s">
        <v>1818</v>
      </c>
      <c r="V160" s="23" t="s">
        <v>1818</v>
      </c>
      <c r="W160" s="23" t="s">
        <v>1818</v>
      </c>
      <c r="X160" s="23" t="s">
        <v>1818</v>
      </c>
      <c r="Y160" s="23" t="s">
        <v>1818</v>
      </c>
      <c r="Z160" s="23" t="s">
        <v>1818</v>
      </c>
      <c r="AA160" s="23" t="s">
        <v>1818</v>
      </c>
      <c r="AB160" s="23" t="s">
        <v>1818</v>
      </c>
      <c r="AC160" s="23" t="s">
        <v>1818</v>
      </c>
      <c r="AD160" s="23" t="s">
        <v>1818</v>
      </c>
      <c r="AE160" s="23" t="s">
        <v>1818</v>
      </c>
      <c r="AF160" s="23"/>
      <c r="AG160" s="23"/>
      <c r="AH160" s="23"/>
      <c r="AI160" s="23"/>
      <c r="AJ160" s="23"/>
      <c r="AK160" s="23"/>
      <c r="AL160" s="23"/>
      <c r="AM160" s="23" t="s">
        <v>1818</v>
      </c>
      <c r="AN160" s="23" t="s">
        <v>1818</v>
      </c>
      <c r="AO160" s="23" t="s">
        <v>1818</v>
      </c>
      <c r="AP160" s="23" t="s">
        <v>1818</v>
      </c>
      <c r="AQ160" s="23" t="s">
        <v>1818</v>
      </c>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row>
    <row r="161" spans="1:74" x14ac:dyDescent="0.25">
      <c r="E161" s="17" t="s">
        <v>942</v>
      </c>
      <c r="H161" t="s">
        <v>1819</v>
      </c>
      <c r="J161" t="s">
        <v>1812</v>
      </c>
      <c r="K161" s="24" t="s">
        <v>1818</v>
      </c>
      <c r="L161" s="24" t="s">
        <v>1818</v>
      </c>
      <c r="M161" s="24"/>
      <c r="N161" s="24"/>
      <c r="O161" s="24" t="s">
        <v>1818</v>
      </c>
      <c r="Q161" s="23"/>
      <c r="R161" s="23" t="s">
        <v>1818</v>
      </c>
      <c r="S161" s="23" t="s">
        <v>1818</v>
      </c>
      <c r="T161" s="23" t="s">
        <v>1818</v>
      </c>
      <c r="U161" s="23" t="s">
        <v>1818</v>
      </c>
      <c r="V161" s="23" t="s">
        <v>1818</v>
      </c>
      <c r="W161" s="23" t="s">
        <v>1818</v>
      </c>
      <c r="X161" s="23" t="s">
        <v>1818</v>
      </c>
      <c r="Y161" s="23" t="s">
        <v>1818</v>
      </c>
      <c r="Z161" s="23" t="s">
        <v>1818</v>
      </c>
      <c r="AA161" s="23" t="s">
        <v>1818</v>
      </c>
      <c r="AB161" s="23" t="s">
        <v>1818</v>
      </c>
      <c r="AC161" s="23" t="s">
        <v>1818</v>
      </c>
      <c r="AD161" s="23" t="s">
        <v>1818</v>
      </c>
      <c r="AE161" s="23" t="s">
        <v>1818</v>
      </c>
      <c r="AF161" s="23"/>
      <c r="AG161" s="23"/>
      <c r="AH161" s="23"/>
      <c r="AI161" s="23"/>
      <c r="AJ161" s="23"/>
      <c r="AK161" s="23"/>
      <c r="AL161" s="23"/>
      <c r="AM161" s="23" t="s">
        <v>1818</v>
      </c>
      <c r="AN161" s="23" t="s">
        <v>1818</v>
      </c>
      <c r="AO161" s="23" t="s">
        <v>1818</v>
      </c>
      <c r="AP161" s="23" t="s">
        <v>1818</v>
      </c>
      <c r="AQ161" s="23" t="s">
        <v>1818</v>
      </c>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row>
    <row r="162" spans="1:74" x14ac:dyDescent="0.25">
      <c r="E162" s="17" t="s">
        <v>942</v>
      </c>
      <c r="H162" t="s">
        <v>1820</v>
      </c>
      <c r="J162" t="s">
        <v>1813</v>
      </c>
      <c r="K162" s="24" t="s">
        <v>1818</v>
      </c>
      <c r="L162" s="24" t="s">
        <v>1818</v>
      </c>
      <c r="M162" s="24"/>
      <c r="N162" s="24"/>
      <c r="O162" s="24" t="s">
        <v>1818</v>
      </c>
      <c r="Q162" s="23"/>
      <c r="R162" s="23" t="s">
        <v>1818</v>
      </c>
      <c r="S162" s="23" t="s">
        <v>1818</v>
      </c>
      <c r="T162" s="23" t="s">
        <v>1818</v>
      </c>
      <c r="U162" s="23" t="s">
        <v>1818</v>
      </c>
      <c r="V162" s="23" t="s">
        <v>1818</v>
      </c>
      <c r="W162" s="23" t="s">
        <v>1818</v>
      </c>
      <c r="X162" s="23" t="s">
        <v>1818</v>
      </c>
      <c r="Y162" s="23" t="s">
        <v>1818</v>
      </c>
      <c r="Z162" s="23" t="s">
        <v>1818</v>
      </c>
      <c r="AA162" s="23" t="s">
        <v>1818</v>
      </c>
      <c r="AB162" s="23" t="s">
        <v>1818</v>
      </c>
      <c r="AC162" s="23" t="s">
        <v>1818</v>
      </c>
      <c r="AD162" s="23" t="s">
        <v>1818</v>
      </c>
      <c r="AE162" s="23" t="s">
        <v>1818</v>
      </c>
      <c r="AF162" s="23"/>
      <c r="AG162" s="23"/>
      <c r="AH162" s="23"/>
      <c r="AI162" s="23"/>
      <c r="AJ162" s="23"/>
      <c r="AK162" s="23"/>
      <c r="AL162" s="23"/>
      <c r="AM162" s="23" t="s">
        <v>1818</v>
      </c>
      <c r="AN162" s="23" t="s">
        <v>1818</v>
      </c>
      <c r="AO162" s="23" t="s">
        <v>1818</v>
      </c>
      <c r="AP162" s="23" t="s">
        <v>1818</v>
      </c>
      <c r="AQ162" s="23" t="s">
        <v>1818</v>
      </c>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row>
    <row r="163" spans="1:74" x14ac:dyDescent="0.25">
      <c r="E163" s="17" t="s">
        <v>942</v>
      </c>
      <c r="H163" t="s">
        <v>1821</v>
      </c>
      <c r="J163" t="s">
        <v>1814</v>
      </c>
      <c r="K163" s="24" t="s">
        <v>1818</v>
      </c>
      <c r="L163" s="24" t="s">
        <v>1818</v>
      </c>
      <c r="M163" s="24"/>
      <c r="N163" s="24"/>
      <c r="O163" s="24" t="s">
        <v>1818</v>
      </c>
      <c r="Q163" s="23"/>
      <c r="R163" s="23" t="s">
        <v>1818</v>
      </c>
      <c r="S163" s="23" t="s">
        <v>1818</v>
      </c>
      <c r="T163" s="23" t="s">
        <v>1818</v>
      </c>
      <c r="U163" s="23" t="s">
        <v>1818</v>
      </c>
      <c r="V163" s="23" t="s">
        <v>1818</v>
      </c>
      <c r="W163" s="23" t="s">
        <v>1818</v>
      </c>
      <c r="X163" s="23" t="s">
        <v>1818</v>
      </c>
      <c r="Y163" s="23" t="s">
        <v>1818</v>
      </c>
      <c r="Z163" s="23" t="s">
        <v>1818</v>
      </c>
      <c r="AA163" s="23" t="s">
        <v>1818</v>
      </c>
      <c r="AB163" s="23" t="s">
        <v>1818</v>
      </c>
      <c r="AC163" s="23" t="s">
        <v>1818</v>
      </c>
      <c r="AD163" s="23" t="s">
        <v>1818</v>
      </c>
      <c r="AE163" s="23" t="s">
        <v>1818</v>
      </c>
      <c r="AF163" s="23"/>
      <c r="AG163" s="23"/>
      <c r="AH163" s="23"/>
      <c r="AI163" s="23"/>
      <c r="AJ163" s="23"/>
      <c r="AK163" s="23"/>
      <c r="AL163" s="23"/>
      <c r="AM163" s="23" t="s">
        <v>1818</v>
      </c>
      <c r="AN163" s="23" t="s">
        <v>1818</v>
      </c>
      <c r="AO163" s="23" t="s">
        <v>1818</v>
      </c>
      <c r="AP163" s="23" t="s">
        <v>1818</v>
      </c>
      <c r="AQ163" s="23" t="s">
        <v>1818</v>
      </c>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row>
    <row r="164" spans="1:74" x14ac:dyDescent="0.25">
      <c r="E164" t="s">
        <v>939</v>
      </c>
      <c r="F164" t="s">
        <v>1508</v>
      </c>
      <c r="H164" t="s">
        <v>1822</v>
      </c>
      <c r="J164" t="s">
        <v>1815</v>
      </c>
      <c r="K164" s="24" t="s">
        <v>1818</v>
      </c>
      <c r="L164" s="24" t="s">
        <v>1818</v>
      </c>
      <c r="M164" s="24"/>
      <c r="N164" s="24"/>
      <c r="O164" s="24" t="s">
        <v>1818</v>
      </c>
      <c r="Q164" s="23"/>
      <c r="R164" s="23" t="s">
        <v>1818</v>
      </c>
      <c r="S164" s="23" t="s">
        <v>1818</v>
      </c>
      <c r="T164" s="23" t="s">
        <v>1818</v>
      </c>
      <c r="U164" s="23" t="s">
        <v>1818</v>
      </c>
      <c r="V164" s="23" t="s">
        <v>1818</v>
      </c>
      <c r="W164" s="23" t="s">
        <v>1818</v>
      </c>
      <c r="X164" s="23" t="s">
        <v>1818</v>
      </c>
      <c r="Y164" s="23" t="s">
        <v>1818</v>
      </c>
      <c r="Z164" s="23" t="s">
        <v>1818</v>
      </c>
      <c r="AA164" s="23" t="s">
        <v>1818</v>
      </c>
      <c r="AB164" s="23" t="s">
        <v>1818</v>
      </c>
      <c r="AC164" s="23" t="s">
        <v>1818</v>
      </c>
      <c r="AD164" s="23" t="s">
        <v>1818</v>
      </c>
      <c r="AE164" s="23" t="s">
        <v>1818</v>
      </c>
      <c r="AF164" s="23"/>
      <c r="AG164" s="23"/>
      <c r="AH164" s="23"/>
      <c r="AI164" s="23"/>
      <c r="AJ164" s="23"/>
      <c r="AK164" s="23"/>
      <c r="AL164" s="23"/>
      <c r="AM164" s="23" t="s">
        <v>1818</v>
      </c>
      <c r="AN164" s="23" t="s">
        <v>1818</v>
      </c>
      <c r="AO164" s="23" t="s">
        <v>1818</v>
      </c>
      <c r="AP164" s="23" t="s">
        <v>1818</v>
      </c>
      <c r="AQ164" s="23" t="s">
        <v>1818</v>
      </c>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row>
    <row r="165" spans="1:74" x14ac:dyDescent="0.25">
      <c r="E165" s="17" t="s">
        <v>937</v>
      </c>
      <c r="H165" t="s">
        <v>1823</v>
      </c>
      <c r="J165" t="s">
        <v>1816</v>
      </c>
      <c r="K165" s="24" t="s">
        <v>1818</v>
      </c>
      <c r="L165" s="24" t="s">
        <v>1818</v>
      </c>
      <c r="M165" s="24"/>
      <c r="N165" s="24"/>
      <c r="O165" s="24" t="s">
        <v>1818</v>
      </c>
      <c r="Q165" s="23"/>
      <c r="R165" s="23" t="s">
        <v>1818</v>
      </c>
      <c r="S165" s="23" t="s">
        <v>1818</v>
      </c>
      <c r="T165" s="23" t="s">
        <v>1818</v>
      </c>
      <c r="U165" s="23" t="s">
        <v>1818</v>
      </c>
      <c r="V165" s="23" t="s">
        <v>1818</v>
      </c>
      <c r="W165" s="23" t="s">
        <v>1818</v>
      </c>
      <c r="X165" s="23" t="s">
        <v>1818</v>
      </c>
      <c r="Y165" s="23" t="s">
        <v>1818</v>
      </c>
      <c r="Z165" s="23" t="s">
        <v>1818</v>
      </c>
      <c r="AA165" s="23" t="s">
        <v>1818</v>
      </c>
      <c r="AB165" s="23" t="s">
        <v>1818</v>
      </c>
      <c r="AC165" s="23" t="s">
        <v>1818</v>
      </c>
      <c r="AD165" s="23" t="s">
        <v>1818</v>
      </c>
      <c r="AE165" s="23" t="s">
        <v>1818</v>
      </c>
      <c r="AF165" s="23"/>
      <c r="AG165" s="23"/>
      <c r="AH165" s="23"/>
      <c r="AI165" s="23"/>
      <c r="AJ165" s="23"/>
      <c r="AK165" s="23"/>
      <c r="AL165" s="23"/>
      <c r="AM165" s="23" t="s">
        <v>1818</v>
      </c>
      <c r="AN165" s="23" t="s">
        <v>1818</v>
      </c>
      <c r="AO165" s="23" t="s">
        <v>1818</v>
      </c>
      <c r="AP165" s="23" t="s">
        <v>1818</v>
      </c>
      <c r="AQ165" s="23" t="s">
        <v>1818</v>
      </c>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row>
    <row r="169" spans="1:74" x14ac:dyDescent="0.25">
      <c r="B169">
        <v>2020</v>
      </c>
      <c r="E169" t="s">
        <v>955</v>
      </c>
      <c r="F169" t="s">
        <v>954</v>
      </c>
      <c r="G169" s="8">
        <v>2020</v>
      </c>
      <c r="H169" t="s">
        <v>4</v>
      </c>
      <c r="I169" t="s">
        <v>5</v>
      </c>
      <c r="J169" t="s">
        <v>12</v>
      </c>
      <c r="K169" t="s">
        <v>13</v>
      </c>
      <c r="L169" t="s">
        <v>14</v>
      </c>
      <c r="M169" t="s">
        <v>15</v>
      </c>
      <c r="N169" t="s">
        <v>16</v>
      </c>
      <c r="O169" t="s">
        <v>17</v>
      </c>
      <c r="P169" t="s">
        <v>18</v>
      </c>
      <c r="Q169" t="s">
        <v>19</v>
      </c>
    </row>
    <row r="170" spans="1:74" x14ac:dyDescent="0.25">
      <c r="A170" t="s">
        <v>935</v>
      </c>
      <c r="B170">
        <f>COUNTIF($E$170:$E$431,"*Plant*")</f>
        <v>44</v>
      </c>
      <c r="D170">
        <v>125</v>
      </c>
      <c r="E170" t="s">
        <v>935</v>
      </c>
      <c r="F170" t="s">
        <v>1489</v>
      </c>
      <c r="H170" t="s">
        <v>1001</v>
      </c>
      <c r="J170" t="s">
        <v>1247</v>
      </c>
    </row>
    <row r="171" spans="1:74" x14ac:dyDescent="0.25">
      <c r="A171" t="s">
        <v>938</v>
      </c>
      <c r="B171">
        <f>COUNTIF($E$170:$E$431,"*Soil*")</f>
        <v>61</v>
      </c>
      <c r="E171" s="17" t="s">
        <v>937</v>
      </c>
      <c r="F171" t="s">
        <v>953</v>
      </c>
      <c r="H171" t="s">
        <v>1002</v>
      </c>
      <c r="J171" t="s">
        <v>1248</v>
      </c>
    </row>
    <row r="172" spans="1:74" x14ac:dyDescent="0.25">
      <c r="A172" t="s">
        <v>939</v>
      </c>
      <c r="B172">
        <f>COUNTIF($E$170:$E$431,"*Bacteria*")</f>
        <v>24</v>
      </c>
      <c r="E172" t="s">
        <v>938</v>
      </c>
      <c r="F172" t="s">
        <v>952</v>
      </c>
      <c r="H172" t="s">
        <v>1003</v>
      </c>
      <c r="J172" t="s">
        <v>1249</v>
      </c>
    </row>
    <row r="173" spans="1:74" x14ac:dyDescent="0.25">
      <c r="A173" t="s">
        <v>1521</v>
      </c>
      <c r="B173">
        <f>COUNTIF($E$170:$E$431,"*Fungi*")</f>
        <v>5</v>
      </c>
      <c r="E173" s="17" t="s">
        <v>937</v>
      </c>
      <c r="F173" t="s">
        <v>962</v>
      </c>
      <c r="H173" t="s">
        <v>1004</v>
      </c>
      <c r="J173" t="s">
        <v>1250</v>
      </c>
    </row>
    <row r="174" spans="1:74" x14ac:dyDescent="0.25">
      <c r="A174" t="s">
        <v>946</v>
      </c>
      <c r="B174">
        <f>COUNTIF($E$170:$E$431,"*Algae*")</f>
        <v>2</v>
      </c>
      <c r="E174" t="s">
        <v>935</v>
      </c>
      <c r="F174" t="s">
        <v>974</v>
      </c>
      <c r="H174" t="s">
        <v>1005</v>
      </c>
      <c r="J174" t="s">
        <v>1251</v>
      </c>
    </row>
    <row r="175" spans="1:74" x14ac:dyDescent="0.25">
      <c r="A175" t="s">
        <v>944</v>
      </c>
      <c r="B175">
        <f>COUNTIF($E$170:$E$431,"Invertebrates")+2</f>
        <v>4</v>
      </c>
      <c r="E175" t="s">
        <v>938</v>
      </c>
      <c r="F175" t="s">
        <v>1490</v>
      </c>
      <c r="H175" t="s">
        <v>1006</v>
      </c>
      <c r="J175" t="s">
        <v>1252</v>
      </c>
    </row>
    <row r="176" spans="1:74" x14ac:dyDescent="0.25">
      <c r="A176" t="s">
        <v>949</v>
      </c>
      <c r="B176">
        <v>7</v>
      </c>
      <c r="E176" t="s">
        <v>938</v>
      </c>
      <c r="F176" t="s">
        <v>967</v>
      </c>
      <c r="H176" t="s">
        <v>1007</v>
      </c>
      <c r="J176" t="s">
        <v>1253</v>
      </c>
    </row>
    <row r="177" spans="1:10" x14ac:dyDescent="0.25">
      <c r="A177" t="s">
        <v>1512</v>
      </c>
      <c r="B177">
        <f>COUNTIF($E$170:$E$431,"Protozoa")</f>
        <v>1</v>
      </c>
      <c r="C177">
        <f>SUM(B170:B177)</f>
        <v>148</v>
      </c>
      <c r="E177" s="17" t="s">
        <v>937</v>
      </c>
      <c r="F177" t="s">
        <v>1491</v>
      </c>
      <c r="H177" t="s">
        <v>1008</v>
      </c>
      <c r="J177" t="s">
        <v>1254</v>
      </c>
    </row>
    <row r="178" spans="1:10" x14ac:dyDescent="0.25">
      <c r="A178" t="s">
        <v>937</v>
      </c>
      <c r="B178">
        <f>COUNTIF($E$170:$E$431,"*Mineral*")</f>
        <v>50</v>
      </c>
      <c r="E178" s="17" t="s">
        <v>1494</v>
      </c>
      <c r="F178" t="s">
        <v>979</v>
      </c>
      <c r="H178" t="s">
        <v>1009</v>
      </c>
      <c r="J178" t="s">
        <v>1255</v>
      </c>
    </row>
    <row r="179" spans="1:10" x14ac:dyDescent="0.25">
      <c r="A179" t="s">
        <v>1494</v>
      </c>
      <c r="B179">
        <f>COUNTIF($E$170:$E$431,"*Sediment*")</f>
        <v>16</v>
      </c>
      <c r="E179" s="17" t="s">
        <v>940</v>
      </c>
      <c r="F179" t="s">
        <v>1493</v>
      </c>
      <c r="H179" t="s">
        <v>1010</v>
      </c>
      <c r="J179" t="s">
        <v>1256</v>
      </c>
    </row>
    <row r="180" spans="1:10" x14ac:dyDescent="0.25">
      <c r="A180" t="s">
        <v>1790</v>
      </c>
      <c r="B180">
        <f>COUNTIF($E$170:$E$431,"*Slurry*")</f>
        <v>1</v>
      </c>
      <c r="E180" s="17" t="s">
        <v>1494</v>
      </c>
      <c r="F180" t="s">
        <v>1495</v>
      </c>
      <c r="H180" t="s">
        <v>1011</v>
      </c>
      <c r="J180" t="s">
        <v>1257</v>
      </c>
    </row>
    <row r="181" spans="1:10" x14ac:dyDescent="0.25">
      <c r="A181" t="s">
        <v>942</v>
      </c>
      <c r="B181">
        <f>COUNTIF($E$170:$E$431,"*Atmospheric*")</f>
        <v>7</v>
      </c>
      <c r="E181" t="s">
        <v>938</v>
      </c>
      <c r="F181" t="s">
        <v>1496</v>
      </c>
      <c r="H181" t="s">
        <v>1012</v>
      </c>
      <c r="J181" t="s">
        <v>1258</v>
      </c>
    </row>
    <row r="182" spans="1:10" x14ac:dyDescent="0.25">
      <c r="A182" t="s">
        <v>941</v>
      </c>
      <c r="B182">
        <f>COUNTIF($E$170:$E$431,"*Water*")</f>
        <v>7</v>
      </c>
      <c r="E182" t="s">
        <v>938</v>
      </c>
      <c r="F182" t="s">
        <v>964</v>
      </c>
      <c r="H182" t="s">
        <v>1013</v>
      </c>
      <c r="J182" t="s">
        <v>1259</v>
      </c>
    </row>
    <row r="183" spans="1:10" x14ac:dyDescent="0.25">
      <c r="A183" t="s">
        <v>940</v>
      </c>
      <c r="B183">
        <f>COUNTIF($E$170:$E$431,"*Technology*")</f>
        <v>47</v>
      </c>
      <c r="E183" t="s">
        <v>938</v>
      </c>
      <c r="F183" t="s">
        <v>1497</v>
      </c>
      <c r="H183" t="s">
        <v>1014</v>
      </c>
      <c r="J183" t="s">
        <v>1260</v>
      </c>
    </row>
    <row r="184" spans="1:10" x14ac:dyDescent="0.25">
      <c r="E184" s="17" t="s">
        <v>937</v>
      </c>
      <c r="F184" t="s">
        <v>958</v>
      </c>
      <c r="H184" t="s">
        <v>1015</v>
      </c>
      <c r="J184" t="s">
        <v>1261</v>
      </c>
    </row>
    <row r="185" spans="1:10" x14ac:dyDescent="0.25">
      <c r="E185" t="s">
        <v>938</v>
      </c>
      <c r="F185" t="s">
        <v>982</v>
      </c>
      <c r="H185" t="s">
        <v>1016</v>
      </c>
      <c r="J185" t="s">
        <v>1262</v>
      </c>
    </row>
    <row r="186" spans="1:10" x14ac:dyDescent="0.25">
      <c r="E186" t="s">
        <v>935</v>
      </c>
      <c r="F186" t="s">
        <v>1498</v>
      </c>
      <c r="H186" t="s">
        <v>1017</v>
      </c>
      <c r="J186" t="s">
        <v>1263</v>
      </c>
    </row>
    <row r="187" spans="1:10" x14ac:dyDescent="0.25">
      <c r="E187" t="s">
        <v>935</v>
      </c>
      <c r="F187" t="s">
        <v>1499</v>
      </c>
      <c r="H187" t="s">
        <v>1018</v>
      </c>
      <c r="J187" t="s">
        <v>1264</v>
      </c>
    </row>
    <row r="188" spans="1:10" x14ac:dyDescent="0.25">
      <c r="E188" s="17" t="s">
        <v>940</v>
      </c>
      <c r="F188" t="s">
        <v>962</v>
      </c>
      <c r="H188" t="s">
        <v>1019</v>
      </c>
      <c r="J188" t="s">
        <v>1265</v>
      </c>
    </row>
    <row r="189" spans="1:10" x14ac:dyDescent="0.25">
      <c r="E189" s="17" t="s">
        <v>937</v>
      </c>
      <c r="F189" t="s">
        <v>962</v>
      </c>
      <c r="H189" t="s">
        <v>1020</v>
      </c>
      <c r="J189" t="s">
        <v>1266</v>
      </c>
    </row>
    <row r="190" spans="1:10" x14ac:dyDescent="0.25">
      <c r="E190" t="s">
        <v>938</v>
      </c>
      <c r="F190" t="s">
        <v>1501</v>
      </c>
      <c r="H190" t="s">
        <v>1021</v>
      </c>
      <c r="J190" t="s">
        <v>1267</v>
      </c>
    </row>
    <row r="191" spans="1:10" x14ac:dyDescent="0.25">
      <c r="E191" t="s">
        <v>938</v>
      </c>
      <c r="F191" t="s">
        <v>1502</v>
      </c>
      <c r="H191" t="s">
        <v>1022</v>
      </c>
      <c r="J191" t="s">
        <v>1268</v>
      </c>
    </row>
    <row r="192" spans="1:10" x14ac:dyDescent="0.25">
      <c r="E192" s="17" t="s">
        <v>937</v>
      </c>
      <c r="F192" t="s">
        <v>1503</v>
      </c>
      <c r="H192" t="s">
        <v>1023</v>
      </c>
      <c r="J192" t="s">
        <v>1269</v>
      </c>
    </row>
    <row r="193" spans="5:10" x14ac:dyDescent="0.25">
      <c r="E193" s="17" t="s">
        <v>940</v>
      </c>
      <c r="F193" t="s">
        <v>998</v>
      </c>
      <c r="H193" t="s">
        <v>1024</v>
      </c>
      <c r="J193" t="s">
        <v>1270</v>
      </c>
    </row>
    <row r="194" spans="5:10" x14ac:dyDescent="0.25">
      <c r="E194" t="s">
        <v>938</v>
      </c>
      <c r="F194" t="s">
        <v>969</v>
      </c>
      <c r="H194" t="s">
        <v>1025</v>
      </c>
      <c r="J194" t="s">
        <v>1271</v>
      </c>
    </row>
    <row r="195" spans="5:10" x14ac:dyDescent="0.25">
      <c r="E195" t="s">
        <v>935</v>
      </c>
      <c r="F195" t="s">
        <v>1504</v>
      </c>
      <c r="H195" t="s">
        <v>1026</v>
      </c>
      <c r="J195" t="s">
        <v>1272</v>
      </c>
    </row>
    <row r="196" spans="5:10" x14ac:dyDescent="0.25">
      <c r="E196" s="17" t="s">
        <v>1494</v>
      </c>
      <c r="F196" t="s">
        <v>982</v>
      </c>
      <c r="H196" t="s">
        <v>1027</v>
      </c>
      <c r="J196" t="s">
        <v>1273</v>
      </c>
    </row>
    <row r="197" spans="5:10" x14ac:dyDescent="0.25">
      <c r="E197" s="17" t="s">
        <v>1790</v>
      </c>
      <c r="F197" t="s">
        <v>987</v>
      </c>
      <c r="H197" t="s">
        <v>1028</v>
      </c>
      <c r="J197" t="s">
        <v>1274</v>
      </c>
    </row>
    <row r="198" spans="5:10" x14ac:dyDescent="0.25">
      <c r="E198" s="17" t="s">
        <v>940</v>
      </c>
      <c r="F198" t="s">
        <v>1505</v>
      </c>
      <c r="H198" t="s">
        <v>1029</v>
      </c>
      <c r="J198" t="s">
        <v>1275</v>
      </c>
    </row>
    <row r="199" spans="5:10" x14ac:dyDescent="0.25">
      <c r="E199" t="s">
        <v>1506</v>
      </c>
      <c r="F199" t="s">
        <v>969</v>
      </c>
      <c r="H199" t="s">
        <v>1030</v>
      </c>
      <c r="J199" t="s">
        <v>1276</v>
      </c>
    </row>
    <row r="200" spans="5:10" x14ac:dyDescent="0.25">
      <c r="E200" s="17" t="s">
        <v>937</v>
      </c>
      <c r="F200" t="s">
        <v>952</v>
      </c>
      <c r="H200" t="s">
        <v>1031</v>
      </c>
      <c r="J200" t="s">
        <v>1277</v>
      </c>
    </row>
    <row r="201" spans="5:10" x14ac:dyDescent="0.25">
      <c r="E201" s="17" t="s">
        <v>941</v>
      </c>
      <c r="F201" t="s">
        <v>952</v>
      </c>
      <c r="H201" t="s">
        <v>1032</v>
      </c>
      <c r="J201" t="s">
        <v>1278</v>
      </c>
    </row>
    <row r="202" spans="5:10" x14ac:dyDescent="0.25">
      <c r="E202" s="17" t="s">
        <v>937</v>
      </c>
      <c r="F202" t="s">
        <v>1508</v>
      </c>
      <c r="H202" t="s">
        <v>1033</v>
      </c>
      <c r="J202" t="s">
        <v>1279</v>
      </c>
    </row>
    <row r="203" spans="5:10" x14ac:dyDescent="0.25">
      <c r="E203" t="s">
        <v>935</v>
      </c>
      <c r="F203" t="s">
        <v>963</v>
      </c>
      <c r="H203" t="s">
        <v>1034</v>
      </c>
      <c r="J203" t="s">
        <v>1280</v>
      </c>
    </row>
    <row r="204" spans="5:10" x14ac:dyDescent="0.25">
      <c r="E204" t="s">
        <v>939</v>
      </c>
      <c r="F204" t="s">
        <v>967</v>
      </c>
      <c r="H204" t="s">
        <v>1035</v>
      </c>
      <c r="J204" t="s">
        <v>1281</v>
      </c>
    </row>
    <row r="205" spans="5:10" x14ac:dyDescent="0.25">
      <c r="E205" s="17" t="s">
        <v>937</v>
      </c>
      <c r="F205" t="s">
        <v>952</v>
      </c>
      <c r="H205" t="s">
        <v>1036</v>
      </c>
      <c r="J205" t="s">
        <v>1282</v>
      </c>
    </row>
    <row r="206" spans="5:10" x14ac:dyDescent="0.25">
      <c r="E206" t="s">
        <v>938</v>
      </c>
      <c r="F206" t="s">
        <v>975</v>
      </c>
      <c r="H206" t="s">
        <v>1037</v>
      </c>
      <c r="J206" t="s">
        <v>1283</v>
      </c>
    </row>
    <row r="207" spans="5:10" x14ac:dyDescent="0.25">
      <c r="E207" s="17" t="s">
        <v>937</v>
      </c>
      <c r="F207" t="s">
        <v>964</v>
      </c>
      <c r="H207" t="s">
        <v>1038</v>
      </c>
      <c r="J207" t="s">
        <v>1284</v>
      </c>
    </row>
    <row r="208" spans="5:10" x14ac:dyDescent="0.25">
      <c r="E208" t="s">
        <v>938</v>
      </c>
      <c r="F208" t="s">
        <v>967</v>
      </c>
      <c r="H208" t="s">
        <v>1039</v>
      </c>
      <c r="J208" t="s">
        <v>1285</v>
      </c>
    </row>
    <row r="209" spans="5:10" x14ac:dyDescent="0.25">
      <c r="E209" t="s">
        <v>935</v>
      </c>
      <c r="F209" t="s">
        <v>1510</v>
      </c>
      <c r="H209" t="s">
        <v>1040</v>
      </c>
      <c r="J209" t="s">
        <v>1286</v>
      </c>
    </row>
    <row r="210" spans="5:10" x14ac:dyDescent="0.25">
      <c r="E210" s="17" t="s">
        <v>940</v>
      </c>
      <c r="F210" t="s">
        <v>958</v>
      </c>
      <c r="H210" t="s">
        <v>1041</v>
      </c>
      <c r="J210" t="s">
        <v>1287</v>
      </c>
    </row>
    <row r="211" spans="5:10" x14ac:dyDescent="0.25">
      <c r="E211" s="17" t="s">
        <v>937</v>
      </c>
      <c r="F211" t="s">
        <v>962</v>
      </c>
      <c r="H211" t="s">
        <v>1042</v>
      </c>
      <c r="J211" t="s">
        <v>1288</v>
      </c>
    </row>
    <row r="212" spans="5:10" x14ac:dyDescent="0.25">
      <c r="E212" t="s">
        <v>938</v>
      </c>
      <c r="F212" t="s">
        <v>969</v>
      </c>
      <c r="H212" t="s">
        <v>1043</v>
      </c>
      <c r="J212" t="s">
        <v>1289</v>
      </c>
    </row>
    <row r="213" spans="5:10" x14ac:dyDescent="0.25">
      <c r="E213" s="17" t="s">
        <v>940</v>
      </c>
      <c r="F213" t="s">
        <v>964</v>
      </c>
      <c r="H213" t="s">
        <v>1044</v>
      </c>
      <c r="J213" t="s">
        <v>1290</v>
      </c>
    </row>
    <row r="214" spans="5:10" x14ac:dyDescent="0.25">
      <c r="E214" s="17" t="s">
        <v>940</v>
      </c>
      <c r="F214" t="s">
        <v>1507</v>
      </c>
      <c r="H214" t="s">
        <v>1045</v>
      </c>
      <c r="J214" t="s">
        <v>1291</v>
      </c>
    </row>
    <row r="215" spans="5:10" x14ac:dyDescent="0.25">
      <c r="E215" s="17" t="s">
        <v>940</v>
      </c>
      <c r="F215" t="s">
        <v>1492</v>
      </c>
      <c r="H215" t="s">
        <v>1046</v>
      </c>
      <c r="J215" t="s">
        <v>1292</v>
      </c>
    </row>
    <row r="216" spans="5:10" x14ac:dyDescent="0.25">
      <c r="E216" t="s">
        <v>935</v>
      </c>
      <c r="F216" t="s">
        <v>975</v>
      </c>
      <c r="H216" t="s">
        <v>1047</v>
      </c>
      <c r="J216" t="s">
        <v>1293</v>
      </c>
    </row>
    <row r="217" spans="5:10" x14ac:dyDescent="0.25">
      <c r="E217" t="s">
        <v>939</v>
      </c>
      <c r="F217" t="s">
        <v>958</v>
      </c>
      <c r="H217" t="s">
        <v>1048</v>
      </c>
      <c r="J217" t="s">
        <v>1294</v>
      </c>
    </row>
    <row r="218" spans="5:10" x14ac:dyDescent="0.25">
      <c r="E218" s="17" t="s">
        <v>937</v>
      </c>
      <c r="F218" t="s">
        <v>964</v>
      </c>
      <c r="H218" t="s">
        <v>1049</v>
      </c>
      <c r="J218" t="s">
        <v>1295</v>
      </c>
    </row>
    <row r="219" spans="5:10" x14ac:dyDescent="0.25">
      <c r="E219" s="17" t="s">
        <v>940</v>
      </c>
      <c r="F219" t="s">
        <v>1511</v>
      </c>
      <c r="H219" t="s">
        <v>1050</v>
      </c>
      <c r="J219" t="s">
        <v>1296</v>
      </c>
    </row>
    <row r="220" spans="5:10" x14ac:dyDescent="0.25">
      <c r="E220" t="s">
        <v>1512</v>
      </c>
      <c r="F220" t="s">
        <v>1513</v>
      </c>
      <c r="H220" t="s">
        <v>1051</v>
      </c>
      <c r="J220" t="s">
        <v>1297</v>
      </c>
    </row>
    <row r="221" spans="5:10" x14ac:dyDescent="0.25">
      <c r="E221" s="17" t="s">
        <v>940</v>
      </c>
      <c r="F221" t="s">
        <v>960</v>
      </c>
      <c r="H221" t="s">
        <v>1052</v>
      </c>
      <c r="J221" t="s">
        <v>1298</v>
      </c>
    </row>
    <row r="222" spans="5:10" x14ac:dyDescent="0.25">
      <c r="E222" s="17" t="s">
        <v>937</v>
      </c>
      <c r="F222" t="s">
        <v>995</v>
      </c>
      <c r="H222" t="s">
        <v>1053</v>
      </c>
      <c r="J222" t="s">
        <v>1299</v>
      </c>
    </row>
    <row r="223" spans="5:10" x14ac:dyDescent="0.25">
      <c r="E223" s="17" t="s">
        <v>940</v>
      </c>
      <c r="F223" t="s">
        <v>981</v>
      </c>
      <c r="H223" t="s">
        <v>1054</v>
      </c>
      <c r="J223" t="s">
        <v>1300</v>
      </c>
    </row>
    <row r="224" spans="5:10" x14ac:dyDescent="0.25">
      <c r="E224" t="s">
        <v>939</v>
      </c>
      <c r="F224" t="s">
        <v>1514</v>
      </c>
      <c r="H224" t="s">
        <v>1055</v>
      </c>
      <c r="J224" t="s">
        <v>1301</v>
      </c>
    </row>
    <row r="225" spans="5:10" x14ac:dyDescent="0.25">
      <c r="E225" t="s">
        <v>939</v>
      </c>
      <c r="F225" t="s">
        <v>1515</v>
      </c>
      <c r="H225" t="s">
        <v>1056</v>
      </c>
      <c r="J225" t="s">
        <v>1302</v>
      </c>
    </row>
    <row r="226" spans="5:10" x14ac:dyDescent="0.25">
      <c r="E226" s="17" t="s">
        <v>940</v>
      </c>
      <c r="F226" t="s">
        <v>1516</v>
      </c>
      <c r="H226" t="s">
        <v>1057</v>
      </c>
      <c r="J226" t="s">
        <v>1303</v>
      </c>
    </row>
    <row r="227" spans="5:10" x14ac:dyDescent="0.25">
      <c r="E227" t="s">
        <v>938</v>
      </c>
      <c r="F227" t="s">
        <v>958</v>
      </c>
      <c r="H227" t="s">
        <v>1058</v>
      </c>
      <c r="J227" t="s">
        <v>1304</v>
      </c>
    </row>
    <row r="228" spans="5:10" x14ac:dyDescent="0.25">
      <c r="E228" t="s">
        <v>935</v>
      </c>
      <c r="F228" t="s">
        <v>956</v>
      </c>
      <c r="H228" t="s">
        <v>1059</v>
      </c>
      <c r="J228" t="s">
        <v>1305</v>
      </c>
    </row>
    <row r="229" spans="5:10" x14ac:dyDescent="0.25">
      <c r="E229" s="17" t="s">
        <v>940</v>
      </c>
      <c r="F229" t="s">
        <v>1509</v>
      </c>
      <c r="H229" t="s">
        <v>1060</v>
      </c>
      <c r="J229" t="s">
        <v>1306</v>
      </c>
    </row>
    <row r="230" spans="5:10" x14ac:dyDescent="0.25">
      <c r="E230" s="17" t="s">
        <v>940</v>
      </c>
      <c r="F230" t="s">
        <v>979</v>
      </c>
      <c r="H230" t="s">
        <v>1061</v>
      </c>
      <c r="J230" t="s">
        <v>1307</v>
      </c>
    </row>
    <row r="231" spans="5:10" x14ac:dyDescent="0.25">
      <c r="E231" t="s">
        <v>939</v>
      </c>
      <c r="F231" t="s">
        <v>962</v>
      </c>
      <c r="H231" t="s">
        <v>1062</v>
      </c>
      <c r="J231" t="s">
        <v>1308</v>
      </c>
    </row>
    <row r="232" spans="5:10" x14ac:dyDescent="0.25">
      <c r="E232" t="s">
        <v>938</v>
      </c>
      <c r="F232" t="s">
        <v>969</v>
      </c>
      <c r="H232" t="s">
        <v>1063</v>
      </c>
      <c r="J232" t="s">
        <v>1309</v>
      </c>
    </row>
    <row r="233" spans="5:10" x14ac:dyDescent="0.25">
      <c r="E233" t="s">
        <v>938</v>
      </c>
      <c r="F233" t="s">
        <v>968</v>
      </c>
      <c r="H233" t="s">
        <v>1064</v>
      </c>
      <c r="J233" t="s">
        <v>1310</v>
      </c>
    </row>
    <row r="234" spans="5:10" x14ac:dyDescent="0.25">
      <c r="E234" s="17" t="s">
        <v>937</v>
      </c>
      <c r="F234" t="s">
        <v>953</v>
      </c>
      <c r="H234" t="s">
        <v>1065</v>
      </c>
      <c r="J234" t="s">
        <v>1311</v>
      </c>
    </row>
    <row r="235" spans="5:10" x14ac:dyDescent="0.25">
      <c r="E235" s="17" t="s">
        <v>1494</v>
      </c>
      <c r="F235" t="s">
        <v>969</v>
      </c>
      <c r="H235" t="s">
        <v>1066</v>
      </c>
      <c r="J235" t="s">
        <v>1312</v>
      </c>
    </row>
    <row r="236" spans="5:10" x14ac:dyDescent="0.25">
      <c r="E236" s="17" t="s">
        <v>940</v>
      </c>
      <c r="F236" t="s">
        <v>1500</v>
      </c>
      <c r="H236" t="s">
        <v>1067</v>
      </c>
      <c r="J236" t="s">
        <v>1313</v>
      </c>
    </row>
    <row r="237" spans="5:10" x14ac:dyDescent="0.25">
      <c r="E237" t="s">
        <v>935</v>
      </c>
      <c r="F237" t="s">
        <v>1518</v>
      </c>
      <c r="H237" t="s">
        <v>1068</v>
      </c>
      <c r="J237" t="s">
        <v>1314</v>
      </c>
    </row>
    <row r="238" spans="5:10" x14ac:dyDescent="0.25">
      <c r="E238" s="17" t="s">
        <v>940</v>
      </c>
      <c r="F238" t="s">
        <v>975</v>
      </c>
      <c r="H238" t="s">
        <v>1069</v>
      </c>
      <c r="J238" t="s">
        <v>1315</v>
      </c>
    </row>
    <row r="239" spans="5:10" x14ac:dyDescent="0.25">
      <c r="E239" s="17" t="s">
        <v>940</v>
      </c>
      <c r="F239" t="s">
        <v>1519</v>
      </c>
      <c r="H239" t="s">
        <v>1070</v>
      </c>
      <c r="J239" t="s">
        <v>1316</v>
      </c>
    </row>
    <row r="240" spans="5:10" x14ac:dyDescent="0.25">
      <c r="E240" t="s">
        <v>949</v>
      </c>
      <c r="F240" t="s">
        <v>971</v>
      </c>
      <c r="H240" t="s">
        <v>1071</v>
      </c>
      <c r="J240" t="s">
        <v>1317</v>
      </c>
    </row>
    <row r="241" spans="5:10" x14ac:dyDescent="0.25">
      <c r="E241" t="s">
        <v>935</v>
      </c>
      <c r="F241" t="s">
        <v>990</v>
      </c>
      <c r="H241" t="s">
        <v>1072</v>
      </c>
      <c r="J241" t="s">
        <v>1318</v>
      </c>
    </row>
    <row r="242" spans="5:10" x14ac:dyDescent="0.25">
      <c r="E242" t="s">
        <v>939</v>
      </c>
      <c r="F242" t="s">
        <v>960</v>
      </c>
      <c r="H242" t="s">
        <v>1073</v>
      </c>
      <c r="J242" t="s">
        <v>1319</v>
      </c>
    </row>
    <row r="243" spans="5:10" x14ac:dyDescent="0.25">
      <c r="E243" s="1" t="s">
        <v>1521</v>
      </c>
      <c r="F243" t="s">
        <v>952</v>
      </c>
      <c r="H243" t="s">
        <v>1074</v>
      </c>
      <c r="J243" t="s">
        <v>1320</v>
      </c>
    </row>
    <row r="244" spans="5:10" x14ac:dyDescent="0.25">
      <c r="E244" t="s">
        <v>938</v>
      </c>
      <c r="F244" t="s">
        <v>988</v>
      </c>
      <c r="H244" t="s">
        <v>1075</v>
      </c>
      <c r="J244" t="s">
        <v>1321</v>
      </c>
    </row>
    <row r="245" spans="5:10" x14ac:dyDescent="0.25">
      <c r="E245" s="17" t="s">
        <v>940</v>
      </c>
      <c r="F245" t="s">
        <v>1520</v>
      </c>
      <c r="H245" t="s">
        <v>1076</v>
      </c>
      <c r="J245" t="s">
        <v>1322</v>
      </c>
    </row>
    <row r="246" spans="5:10" x14ac:dyDescent="0.25">
      <c r="E246" s="17" t="s">
        <v>940</v>
      </c>
      <c r="F246" t="s">
        <v>979</v>
      </c>
      <c r="H246" t="s">
        <v>1077</v>
      </c>
      <c r="J246" t="s">
        <v>1323</v>
      </c>
    </row>
    <row r="247" spans="5:10" x14ac:dyDescent="0.25">
      <c r="E247" s="17" t="s">
        <v>940</v>
      </c>
      <c r="F247" t="s">
        <v>1522</v>
      </c>
      <c r="H247" t="s">
        <v>1078</v>
      </c>
      <c r="J247" t="s">
        <v>1324</v>
      </c>
    </row>
    <row r="248" spans="5:10" x14ac:dyDescent="0.25">
      <c r="E248" s="17" t="s">
        <v>940</v>
      </c>
      <c r="F248" t="s">
        <v>1523</v>
      </c>
      <c r="H248" t="s">
        <v>1079</v>
      </c>
      <c r="J248" t="s">
        <v>1325</v>
      </c>
    </row>
    <row r="249" spans="5:10" x14ac:dyDescent="0.25">
      <c r="E249" s="17" t="s">
        <v>940</v>
      </c>
      <c r="F249" t="s">
        <v>997</v>
      </c>
      <c r="H249" t="s">
        <v>1080</v>
      </c>
      <c r="J249" t="s">
        <v>1326</v>
      </c>
    </row>
    <row r="250" spans="5:10" x14ac:dyDescent="0.25">
      <c r="E250" t="s">
        <v>938</v>
      </c>
      <c r="F250" t="s">
        <v>962</v>
      </c>
      <c r="H250" t="s">
        <v>1081</v>
      </c>
      <c r="J250" t="s">
        <v>1327</v>
      </c>
    </row>
    <row r="251" spans="5:10" x14ac:dyDescent="0.25">
      <c r="E251" s="17" t="s">
        <v>940</v>
      </c>
      <c r="F251" t="s">
        <v>1517</v>
      </c>
      <c r="H251" t="s">
        <v>1082</v>
      </c>
      <c r="J251" t="s">
        <v>1328</v>
      </c>
    </row>
    <row r="252" spans="5:10" x14ac:dyDescent="0.25">
      <c r="E252" s="17" t="s">
        <v>940</v>
      </c>
      <c r="F252" t="s">
        <v>1524</v>
      </c>
      <c r="H252" t="s">
        <v>1083</v>
      </c>
      <c r="J252" t="s">
        <v>1329</v>
      </c>
    </row>
    <row r="253" spans="5:10" x14ac:dyDescent="0.25">
      <c r="E253" t="s">
        <v>1526</v>
      </c>
      <c r="F253" t="s">
        <v>1525</v>
      </c>
      <c r="H253" t="s">
        <v>1084</v>
      </c>
      <c r="J253" t="s">
        <v>1330</v>
      </c>
    </row>
    <row r="254" spans="5:10" x14ac:dyDescent="0.25">
      <c r="E254" s="17" t="s">
        <v>941</v>
      </c>
      <c r="F254" t="s">
        <v>1527</v>
      </c>
      <c r="H254" t="s">
        <v>1085</v>
      </c>
      <c r="J254" t="s">
        <v>1331</v>
      </c>
    </row>
    <row r="255" spans="5:10" x14ac:dyDescent="0.25">
      <c r="E255" s="17" t="s">
        <v>1494</v>
      </c>
      <c r="F255" t="s">
        <v>969</v>
      </c>
      <c r="H255" t="s">
        <v>1086</v>
      </c>
      <c r="J255" t="s">
        <v>1332</v>
      </c>
    </row>
    <row r="256" spans="5:10" x14ac:dyDescent="0.25">
      <c r="E256" t="s">
        <v>939</v>
      </c>
      <c r="F256" t="s">
        <v>967</v>
      </c>
      <c r="H256" t="s">
        <v>1087</v>
      </c>
      <c r="J256" t="s">
        <v>1333</v>
      </c>
    </row>
    <row r="257" spans="5:10" x14ac:dyDescent="0.25">
      <c r="E257" s="17" t="s">
        <v>1529</v>
      </c>
      <c r="F257" t="s">
        <v>1528</v>
      </c>
      <c r="H257" t="s">
        <v>1088</v>
      </c>
      <c r="J257" t="s">
        <v>1334</v>
      </c>
    </row>
    <row r="258" spans="5:10" x14ac:dyDescent="0.25">
      <c r="E258" t="s">
        <v>935</v>
      </c>
      <c r="F258" t="s">
        <v>963</v>
      </c>
      <c r="H258" t="s">
        <v>1089</v>
      </c>
      <c r="J258" t="s">
        <v>1335</v>
      </c>
    </row>
    <row r="259" spans="5:10" x14ac:dyDescent="0.25">
      <c r="E259" s="17" t="s">
        <v>1494</v>
      </c>
      <c r="F259" t="s">
        <v>1530</v>
      </c>
      <c r="H259" t="s">
        <v>1090</v>
      </c>
      <c r="J259" t="s">
        <v>1336</v>
      </c>
    </row>
    <row r="260" spans="5:10" x14ac:dyDescent="0.25">
      <c r="E260" s="17" t="s">
        <v>940</v>
      </c>
      <c r="F260" t="s">
        <v>1531</v>
      </c>
      <c r="H260" t="s">
        <v>1091</v>
      </c>
      <c r="J260" t="s">
        <v>1337</v>
      </c>
    </row>
    <row r="261" spans="5:10" x14ac:dyDescent="0.25">
      <c r="E261" t="s">
        <v>939</v>
      </c>
      <c r="F261" t="s">
        <v>1532</v>
      </c>
      <c r="H261" t="s">
        <v>1092</v>
      </c>
      <c r="J261" t="s">
        <v>1338</v>
      </c>
    </row>
    <row r="262" spans="5:10" x14ac:dyDescent="0.25">
      <c r="E262" t="s">
        <v>935</v>
      </c>
      <c r="F262" t="s">
        <v>975</v>
      </c>
      <c r="H262" t="s">
        <v>1093</v>
      </c>
      <c r="J262" t="s">
        <v>1339</v>
      </c>
    </row>
    <row r="263" spans="5:10" x14ac:dyDescent="0.25">
      <c r="E263" s="17" t="s">
        <v>1853</v>
      </c>
      <c r="F263" t="s">
        <v>1508</v>
      </c>
      <c r="H263" t="s">
        <v>1094</v>
      </c>
      <c r="J263" t="s">
        <v>1340</v>
      </c>
    </row>
    <row r="264" spans="5:10" x14ac:dyDescent="0.25">
      <c r="E264" t="s">
        <v>938</v>
      </c>
      <c r="F264" t="s">
        <v>962</v>
      </c>
      <c r="H264" t="s">
        <v>1095</v>
      </c>
      <c r="J264" t="s">
        <v>1341</v>
      </c>
    </row>
    <row r="265" spans="5:10" x14ac:dyDescent="0.25">
      <c r="E265" s="17" t="s">
        <v>937</v>
      </c>
      <c r="F265" t="s">
        <v>981</v>
      </c>
      <c r="H265" t="s">
        <v>1096</v>
      </c>
      <c r="J265" t="s">
        <v>1342</v>
      </c>
    </row>
    <row r="266" spans="5:10" x14ac:dyDescent="0.25">
      <c r="E266" t="s">
        <v>935</v>
      </c>
      <c r="F266" t="s">
        <v>1533</v>
      </c>
      <c r="H266" t="s">
        <v>1097</v>
      </c>
      <c r="J266" t="s">
        <v>1343</v>
      </c>
    </row>
    <row r="267" spans="5:10" x14ac:dyDescent="0.25">
      <c r="E267" s="17" t="s">
        <v>937</v>
      </c>
      <c r="F267" t="s">
        <v>981</v>
      </c>
      <c r="H267" t="s">
        <v>1098</v>
      </c>
      <c r="J267" t="s">
        <v>1344</v>
      </c>
    </row>
    <row r="268" spans="5:10" x14ac:dyDescent="0.25">
      <c r="E268" t="s">
        <v>935</v>
      </c>
      <c r="F268" t="s">
        <v>958</v>
      </c>
      <c r="H268" t="s">
        <v>1099</v>
      </c>
      <c r="J268" t="s">
        <v>1345</v>
      </c>
    </row>
    <row r="269" spans="5:10" x14ac:dyDescent="0.25">
      <c r="E269" t="s">
        <v>941</v>
      </c>
      <c r="F269" t="s">
        <v>964</v>
      </c>
      <c r="H269" t="s">
        <v>1100</v>
      </c>
      <c r="J269" t="s">
        <v>1346</v>
      </c>
    </row>
    <row r="270" spans="5:10" x14ac:dyDescent="0.25">
      <c r="E270" s="17" t="s">
        <v>940</v>
      </c>
      <c r="F270" t="s">
        <v>1534</v>
      </c>
      <c r="H270" t="s">
        <v>1101</v>
      </c>
      <c r="J270" t="s">
        <v>1347</v>
      </c>
    </row>
    <row r="271" spans="5:10" x14ac:dyDescent="0.25">
      <c r="E271" t="s">
        <v>938</v>
      </c>
      <c r="F271" t="s">
        <v>952</v>
      </c>
      <c r="H271" t="s">
        <v>1102</v>
      </c>
      <c r="J271" t="s">
        <v>1348</v>
      </c>
    </row>
    <row r="272" spans="5:10" x14ac:dyDescent="0.25">
      <c r="E272" t="s">
        <v>935</v>
      </c>
      <c r="F272" t="s">
        <v>982</v>
      </c>
      <c r="H272" t="s">
        <v>1103</v>
      </c>
      <c r="J272" t="s">
        <v>1349</v>
      </c>
    </row>
    <row r="273" spans="5:10" x14ac:dyDescent="0.25">
      <c r="E273" t="s">
        <v>935</v>
      </c>
      <c r="F273" t="s">
        <v>960</v>
      </c>
      <c r="H273" t="s">
        <v>1104</v>
      </c>
      <c r="J273" t="s">
        <v>1350</v>
      </c>
    </row>
    <row r="274" spans="5:10" x14ac:dyDescent="0.25">
      <c r="E274" t="s">
        <v>939</v>
      </c>
      <c r="F274" t="s">
        <v>952</v>
      </c>
      <c r="H274" t="s">
        <v>1105</v>
      </c>
      <c r="J274" t="s">
        <v>1351</v>
      </c>
    </row>
    <row r="275" spans="5:10" x14ac:dyDescent="0.25">
      <c r="E275" t="s">
        <v>935</v>
      </c>
      <c r="F275" t="s">
        <v>975</v>
      </c>
      <c r="H275" t="s">
        <v>1106</v>
      </c>
      <c r="J275" t="s">
        <v>1352</v>
      </c>
    </row>
    <row r="276" spans="5:10" x14ac:dyDescent="0.25">
      <c r="E276" s="17" t="s">
        <v>937</v>
      </c>
      <c r="F276" t="s">
        <v>958</v>
      </c>
      <c r="H276" t="s">
        <v>1107</v>
      </c>
      <c r="J276" t="s">
        <v>1353</v>
      </c>
    </row>
    <row r="277" spans="5:10" x14ac:dyDescent="0.25">
      <c r="E277" t="s">
        <v>939</v>
      </c>
      <c r="F277" t="s">
        <v>968</v>
      </c>
      <c r="H277" t="s">
        <v>1108</v>
      </c>
      <c r="J277" t="s">
        <v>1354</v>
      </c>
    </row>
    <row r="278" spans="5:10" x14ac:dyDescent="0.25">
      <c r="E278" t="s">
        <v>944</v>
      </c>
      <c r="F278" t="s">
        <v>1535</v>
      </c>
      <c r="H278" t="s">
        <v>1109</v>
      </c>
      <c r="J278" t="s">
        <v>1355</v>
      </c>
    </row>
    <row r="279" spans="5:10" x14ac:dyDescent="0.25">
      <c r="E279" t="s">
        <v>939</v>
      </c>
      <c r="F279" t="s">
        <v>957</v>
      </c>
      <c r="H279" t="s">
        <v>1110</v>
      </c>
      <c r="J279" t="s">
        <v>1356</v>
      </c>
    </row>
    <row r="280" spans="5:10" x14ac:dyDescent="0.25">
      <c r="E280" s="17" t="s">
        <v>937</v>
      </c>
      <c r="F280" t="s">
        <v>971</v>
      </c>
      <c r="H280" t="s">
        <v>1111</v>
      </c>
      <c r="J280" t="s">
        <v>1357</v>
      </c>
    </row>
    <row r="281" spans="5:10" x14ac:dyDescent="0.25">
      <c r="E281" s="17" t="s">
        <v>937</v>
      </c>
      <c r="F281" t="s">
        <v>958</v>
      </c>
      <c r="H281" t="s">
        <v>1112</v>
      </c>
      <c r="J281" t="s">
        <v>1358</v>
      </c>
    </row>
    <row r="282" spans="5:10" x14ac:dyDescent="0.25">
      <c r="E282" s="17" t="s">
        <v>937</v>
      </c>
      <c r="F282" t="s">
        <v>971</v>
      </c>
      <c r="H282" t="s">
        <v>1113</v>
      </c>
      <c r="J282" t="s">
        <v>1359</v>
      </c>
    </row>
    <row r="283" spans="5:10" x14ac:dyDescent="0.25">
      <c r="E283" t="s">
        <v>946</v>
      </c>
      <c r="F283" t="s">
        <v>964</v>
      </c>
      <c r="H283" t="s">
        <v>1114</v>
      </c>
      <c r="J283" t="s">
        <v>1360</v>
      </c>
    </row>
    <row r="284" spans="5:10" x14ac:dyDescent="0.25">
      <c r="E284" t="s">
        <v>938</v>
      </c>
      <c r="F284" t="s">
        <v>964</v>
      </c>
      <c r="H284" t="s">
        <v>1115</v>
      </c>
      <c r="J284" t="s">
        <v>1361</v>
      </c>
    </row>
    <row r="285" spans="5:10" x14ac:dyDescent="0.25">
      <c r="E285" s="17" t="s">
        <v>940</v>
      </c>
      <c r="F285" t="s">
        <v>952</v>
      </c>
      <c r="H285" t="s">
        <v>1116</v>
      </c>
      <c r="J285" t="s">
        <v>1362</v>
      </c>
    </row>
    <row r="286" spans="5:10" x14ac:dyDescent="0.25">
      <c r="E286" t="s">
        <v>938</v>
      </c>
      <c r="F286" t="s">
        <v>1536</v>
      </c>
      <c r="H286" t="s">
        <v>1117</v>
      </c>
      <c r="J286" t="s">
        <v>1363</v>
      </c>
    </row>
    <row r="287" spans="5:10" x14ac:dyDescent="0.25">
      <c r="E287" t="s">
        <v>935</v>
      </c>
      <c r="F287" t="s">
        <v>962</v>
      </c>
      <c r="H287" t="s">
        <v>1118</v>
      </c>
      <c r="J287" t="s">
        <v>1364</v>
      </c>
    </row>
    <row r="288" spans="5:10" x14ac:dyDescent="0.25">
      <c r="E288" t="s">
        <v>939</v>
      </c>
      <c r="F288" t="s">
        <v>967</v>
      </c>
      <c r="H288" t="s">
        <v>1119</v>
      </c>
      <c r="J288" t="s">
        <v>1365</v>
      </c>
    </row>
    <row r="289" spans="5:10" x14ac:dyDescent="0.25">
      <c r="E289" s="17" t="s">
        <v>937</v>
      </c>
      <c r="F289" t="s">
        <v>956</v>
      </c>
      <c r="H289" t="s">
        <v>1120</v>
      </c>
      <c r="J289" t="s">
        <v>1366</v>
      </c>
    </row>
    <row r="290" spans="5:10" x14ac:dyDescent="0.25">
      <c r="E290" s="17" t="s">
        <v>937</v>
      </c>
      <c r="F290" t="s">
        <v>1537</v>
      </c>
      <c r="H290" t="s">
        <v>1121</v>
      </c>
      <c r="J290" t="s">
        <v>1367</v>
      </c>
    </row>
    <row r="291" spans="5:10" x14ac:dyDescent="0.25">
      <c r="E291" t="s">
        <v>938</v>
      </c>
      <c r="F291" t="s">
        <v>1538</v>
      </c>
      <c r="H291" t="s">
        <v>1122</v>
      </c>
      <c r="J291" t="s">
        <v>1368</v>
      </c>
    </row>
    <row r="292" spans="5:10" x14ac:dyDescent="0.25">
      <c r="E292" t="s">
        <v>938</v>
      </c>
      <c r="F292" t="s">
        <v>960</v>
      </c>
      <c r="H292" t="s">
        <v>1123</v>
      </c>
      <c r="J292" t="s">
        <v>1369</v>
      </c>
    </row>
    <row r="293" spans="5:10" x14ac:dyDescent="0.25">
      <c r="E293" s="17" t="s">
        <v>940</v>
      </c>
      <c r="F293" t="s">
        <v>1501</v>
      </c>
      <c r="H293" t="s">
        <v>1124</v>
      </c>
      <c r="J293" t="s">
        <v>1370</v>
      </c>
    </row>
    <row r="294" spans="5:10" x14ac:dyDescent="0.25">
      <c r="E294" s="17" t="s">
        <v>937</v>
      </c>
      <c r="F294" t="s">
        <v>967</v>
      </c>
      <c r="H294" t="s">
        <v>1125</v>
      </c>
      <c r="J294" t="s">
        <v>1371</v>
      </c>
    </row>
    <row r="295" spans="5:10" x14ac:dyDescent="0.25">
      <c r="E295" s="17" t="s">
        <v>940</v>
      </c>
      <c r="F295" t="s">
        <v>997</v>
      </c>
      <c r="H295" t="s">
        <v>1126</v>
      </c>
      <c r="J295" t="s">
        <v>1372</v>
      </c>
    </row>
    <row r="296" spans="5:10" x14ac:dyDescent="0.25">
      <c r="E296" s="17" t="s">
        <v>940</v>
      </c>
      <c r="F296" t="s">
        <v>1507</v>
      </c>
      <c r="H296" t="s">
        <v>1127</v>
      </c>
      <c r="J296" t="s">
        <v>1373</v>
      </c>
    </row>
    <row r="297" spans="5:10" x14ac:dyDescent="0.25">
      <c r="E297" s="17" t="s">
        <v>937</v>
      </c>
      <c r="F297" t="s">
        <v>958</v>
      </c>
      <c r="H297" t="s">
        <v>1128</v>
      </c>
      <c r="J297" t="s">
        <v>1374</v>
      </c>
    </row>
    <row r="298" spans="5:10" x14ac:dyDescent="0.25">
      <c r="E298" s="17" t="s">
        <v>940</v>
      </c>
      <c r="F298" t="s">
        <v>962</v>
      </c>
      <c r="H298" t="s">
        <v>1129</v>
      </c>
      <c r="J298" t="s">
        <v>1375</v>
      </c>
    </row>
    <row r="299" spans="5:10" x14ac:dyDescent="0.25">
      <c r="E299" s="17" t="s">
        <v>937</v>
      </c>
      <c r="F299" t="s">
        <v>986</v>
      </c>
      <c r="H299" t="s">
        <v>1130</v>
      </c>
      <c r="J299" t="s">
        <v>1376</v>
      </c>
    </row>
    <row r="300" spans="5:10" x14ac:dyDescent="0.25">
      <c r="E300" s="17" t="s">
        <v>937</v>
      </c>
      <c r="F300" t="s">
        <v>1539</v>
      </c>
      <c r="H300" t="s">
        <v>1131</v>
      </c>
      <c r="J300" t="s">
        <v>1377</v>
      </c>
    </row>
    <row r="301" spans="5:10" x14ac:dyDescent="0.25">
      <c r="E301" t="s">
        <v>938</v>
      </c>
      <c r="F301" t="s">
        <v>969</v>
      </c>
      <c r="H301" t="s">
        <v>1132</v>
      </c>
      <c r="J301" t="s">
        <v>1378</v>
      </c>
    </row>
    <row r="302" spans="5:10" x14ac:dyDescent="0.25">
      <c r="E302" s="17" t="s">
        <v>937</v>
      </c>
      <c r="F302" t="s">
        <v>1540</v>
      </c>
      <c r="H302" t="s">
        <v>1133</v>
      </c>
      <c r="J302" t="s">
        <v>1379</v>
      </c>
    </row>
    <row r="303" spans="5:10" x14ac:dyDescent="0.25">
      <c r="E303" s="17" t="s">
        <v>937</v>
      </c>
      <c r="F303" t="s">
        <v>974</v>
      </c>
      <c r="H303" t="s">
        <v>1134</v>
      </c>
      <c r="J303" t="s">
        <v>1380</v>
      </c>
    </row>
    <row r="304" spans="5:10" x14ac:dyDescent="0.25">
      <c r="E304" t="s">
        <v>935</v>
      </c>
      <c r="F304" t="s">
        <v>1541</v>
      </c>
      <c r="H304" t="s">
        <v>1135</v>
      </c>
      <c r="J304" t="s">
        <v>1381</v>
      </c>
    </row>
    <row r="305" spans="5:10" x14ac:dyDescent="0.25">
      <c r="E305" t="s">
        <v>938</v>
      </c>
      <c r="F305" t="s">
        <v>952</v>
      </c>
      <c r="H305" t="s">
        <v>1136</v>
      </c>
      <c r="J305" t="s">
        <v>1382</v>
      </c>
    </row>
    <row r="306" spans="5:10" x14ac:dyDescent="0.25">
      <c r="E306" s="17" t="s">
        <v>937</v>
      </c>
      <c r="F306" t="s">
        <v>952</v>
      </c>
      <c r="H306" t="s">
        <v>1137</v>
      </c>
      <c r="J306" t="s">
        <v>1383</v>
      </c>
    </row>
    <row r="307" spans="5:10" x14ac:dyDescent="0.25">
      <c r="E307" t="s">
        <v>1542</v>
      </c>
      <c r="F307" t="s">
        <v>1501</v>
      </c>
      <c r="H307" t="s">
        <v>1138</v>
      </c>
      <c r="J307" t="s">
        <v>1384</v>
      </c>
    </row>
    <row r="308" spans="5:10" x14ac:dyDescent="0.25">
      <c r="E308" t="s">
        <v>935</v>
      </c>
      <c r="F308" t="s">
        <v>1543</v>
      </c>
      <c r="H308" t="s">
        <v>1139</v>
      </c>
      <c r="J308" t="s">
        <v>1385</v>
      </c>
    </row>
    <row r="309" spans="5:10" x14ac:dyDescent="0.25">
      <c r="E309" t="s">
        <v>935</v>
      </c>
      <c r="F309" t="s">
        <v>968</v>
      </c>
      <c r="H309" t="s">
        <v>1140</v>
      </c>
      <c r="J309" t="s">
        <v>1386</v>
      </c>
    </row>
    <row r="310" spans="5:10" x14ac:dyDescent="0.25">
      <c r="E310" t="s">
        <v>938</v>
      </c>
      <c r="F310" t="s">
        <v>1544</v>
      </c>
      <c r="H310" t="s">
        <v>1141</v>
      </c>
      <c r="J310" t="s">
        <v>1387</v>
      </c>
    </row>
    <row r="311" spans="5:10" x14ac:dyDescent="0.25">
      <c r="E311" t="s">
        <v>938</v>
      </c>
      <c r="F311" t="s">
        <v>1545</v>
      </c>
      <c r="H311" t="s">
        <v>1142</v>
      </c>
      <c r="J311" t="s">
        <v>1388</v>
      </c>
    </row>
    <row r="312" spans="5:10" x14ac:dyDescent="0.25">
      <c r="E312" s="17" t="s">
        <v>1494</v>
      </c>
      <c r="F312" t="s">
        <v>974</v>
      </c>
      <c r="H312" t="s">
        <v>1143</v>
      </c>
      <c r="J312" t="s">
        <v>1389</v>
      </c>
    </row>
    <row r="313" spans="5:10" x14ac:dyDescent="0.25">
      <c r="E313" s="1" t="s">
        <v>1521</v>
      </c>
      <c r="F313" t="s">
        <v>962</v>
      </c>
      <c r="H313" t="s">
        <v>1144</v>
      </c>
      <c r="J313" t="s">
        <v>1390</v>
      </c>
    </row>
    <row r="314" spans="5:10" x14ac:dyDescent="0.25">
      <c r="E314" s="17" t="s">
        <v>937</v>
      </c>
      <c r="F314" t="s">
        <v>964</v>
      </c>
      <c r="H314" t="s">
        <v>1145</v>
      </c>
      <c r="J314" t="s">
        <v>1391</v>
      </c>
    </row>
    <row r="315" spans="5:10" x14ac:dyDescent="0.25">
      <c r="E315" t="s">
        <v>1547</v>
      </c>
      <c r="F315" t="s">
        <v>1546</v>
      </c>
      <c r="H315" t="s">
        <v>1146</v>
      </c>
      <c r="J315" t="s">
        <v>1392</v>
      </c>
    </row>
    <row r="316" spans="5:10" x14ac:dyDescent="0.25">
      <c r="E316" t="s">
        <v>938</v>
      </c>
      <c r="F316" t="s">
        <v>969</v>
      </c>
      <c r="H316" t="s">
        <v>1147</v>
      </c>
      <c r="J316" t="s">
        <v>1393</v>
      </c>
    </row>
    <row r="317" spans="5:10" x14ac:dyDescent="0.25">
      <c r="E317" t="s">
        <v>938</v>
      </c>
      <c r="F317" t="s">
        <v>952</v>
      </c>
      <c r="H317" t="s">
        <v>1148</v>
      </c>
      <c r="J317" t="s">
        <v>1394</v>
      </c>
    </row>
    <row r="318" spans="5:10" x14ac:dyDescent="0.25">
      <c r="E318" s="17" t="s">
        <v>940</v>
      </c>
      <c r="F318" t="s">
        <v>956</v>
      </c>
      <c r="H318" t="s">
        <v>1149</v>
      </c>
      <c r="J318" t="s">
        <v>1395</v>
      </c>
    </row>
    <row r="319" spans="5:10" x14ac:dyDescent="0.25">
      <c r="E319" t="s">
        <v>1548</v>
      </c>
      <c r="F319" t="s">
        <v>952</v>
      </c>
      <c r="H319" t="s">
        <v>1150</v>
      </c>
      <c r="J319" t="s">
        <v>1396</v>
      </c>
    </row>
    <row r="320" spans="5:10" x14ac:dyDescent="0.25">
      <c r="E320" s="17" t="s">
        <v>942</v>
      </c>
      <c r="F320" t="s">
        <v>969</v>
      </c>
      <c r="H320" t="s">
        <v>1151</v>
      </c>
      <c r="J320" t="s">
        <v>1397</v>
      </c>
    </row>
    <row r="321" spans="5:10" x14ac:dyDescent="0.25">
      <c r="E321" t="s">
        <v>938</v>
      </c>
      <c r="F321" t="s">
        <v>962</v>
      </c>
      <c r="H321" t="s">
        <v>1152</v>
      </c>
      <c r="J321" t="s">
        <v>1398</v>
      </c>
    </row>
    <row r="322" spans="5:10" x14ac:dyDescent="0.25">
      <c r="E322" t="s">
        <v>938</v>
      </c>
      <c r="F322" t="s">
        <v>952</v>
      </c>
      <c r="H322" t="s">
        <v>1153</v>
      </c>
      <c r="J322" t="s">
        <v>1399</v>
      </c>
    </row>
    <row r="323" spans="5:10" x14ac:dyDescent="0.25">
      <c r="E323" s="17" t="s">
        <v>940</v>
      </c>
      <c r="F323" t="s">
        <v>1507</v>
      </c>
      <c r="H323" t="s">
        <v>1154</v>
      </c>
      <c r="J323" t="s">
        <v>1400</v>
      </c>
    </row>
    <row r="324" spans="5:10" x14ac:dyDescent="0.25">
      <c r="E324" t="s">
        <v>1549</v>
      </c>
      <c r="F324" t="s">
        <v>971</v>
      </c>
      <c r="H324" t="s">
        <v>1155</v>
      </c>
      <c r="J324" t="s">
        <v>1401</v>
      </c>
    </row>
    <row r="325" spans="5:10" x14ac:dyDescent="0.25">
      <c r="E325" s="17" t="s">
        <v>937</v>
      </c>
      <c r="F325" t="s">
        <v>952</v>
      </c>
      <c r="H325" t="s">
        <v>1156</v>
      </c>
      <c r="J325" t="s">
        <v>1402</v>
      </c>
    </row>
    <row r="326" spans="5:10" x14ac:dyDescent="0.25">
      <c r="E326" t="s">
        <v>935</v>
      </c>
      <c r="F326" t="s">
        <v>968</v>
      </c>
      <c r="H326" t="s">
        <v>1157</v>
      </c>
      <c r="J326" t="s">
        <v>1403</v>
      </c>
    </row>
    <row r="327" spans="5:10" x14ac:dyDescent="0.25">
      <c r="E327" t="s">
        <v>1551</v>
      </c>
      <c r="F327" t="s">
        <v>1550</v>
      </c>
      <c r="H327" t="s">
        <v>1158</v>
      </c>
      <c r="J327" t="s">
        <v>1404</v>
      </c>
    </row>
    <row r="328" spans="5:10" x14ac:dyDescent="0.25">
      <c r="E328" s="17" t="s">
        <v>1494</v>
      </c>
      <c r="F328" t="s">
        <v>985</v>
      </c>
      <c r="H328" t="s">
        <v>1159</v>
      </c>
      <c r="J328" t="s">
        <v>1405</v>
      </c>
    </row>
    <row r="329" spans="5:10" x14ac:dyDescent="0.25">
      <c r="E329" t="s">
        <v>939</v>
      </c>
      <c r="F329" t="s">
        <v>1000</v>
      </c>
      <c r="H329" t="s">
        <v>1160</v>
      </c>
      <c r="J329" t="s">
        <v>1406</v>
      </c>
    </row>
    <row r="330" spans="5:10" x14ac:dyDescent="0.25">
      <c r="E330" t="s">
        <v>939</v>
      </c>
      <c r="F330" t="s">
        <v>967</v>
      </c>
      <c r="H330" t="s">
        <v>1161</v>
      </c>
      <c r="J330" t="s">
        <v>1407</v>
      </c>
    </row>
    <row r="331" spans="5:10" x14ac:dyDescent="0.25">
      <c r="E331" s="17" t="s">
        <v>937</v>
      </c>
      <c r="F331" t="s">
        <v>1552</v>
      </c>
      <c r="H331" t="s">
        <v>1162</v>
      </c>
      <c r="J331" t="s">
        <v>1408</v>
      </c>
    </row>
    <row r="332" spans="5:10" x14ac:dyDescent="0.25">
      <c r="E332" t="s">
        <v>1553</v>
      </c>
      <c r="F332" t="s">
        <v>971</v>
      </c>
      <c r="H332" t="s">
        <v>1163</v>
      </c>
      <c r="J332" t="s">
        <v>1409</v>
      </c>
    </row>
    <row r="333" spans="5:10" x14ac:dyDescent="0.25">
      <c r="E333" s="17" t="s">
        <v>1529</v>
      </c>
      <c r="F333" t="s">
        <v>1554</v>
      </c>
      <c r="H333" t="s">
        <v>1164</v>
      </c>
      <c r="J333" t="s">
        <v>1410</v>
      </c>
    </row>
    <row r="334" spans="5:10" x14ac:dyDescent="0.25">
      <c r="E334" t="s">
        <v>938</v>
      </c>
      <c r="F334" t="s">
        <v>964</v>
      </c>
      <c r="H334" t="s">
        <v>1165</v>
      </c>
      <c r="J334" t="s">
        <v>1411</v>
      </c>
    </row>
    <row r="335" spans="5:10" x14ac:dyDescent="0.25">
      <c r="E335" s="17" t="s">
        <v>940</v>
      </c>
      <c r="F335" t="s">
        <v>1520</v>
      </c>
      <c r="H335" t="s">
        <v>1166</v>
      </c>
      <c r="J335" t="s">
        <v>1412</v>
      </c>
    </row>
    <row r="336" spans="5:10" x14ac:dyDescent="0.25">
      <c r="E336" s="17" t="s">
        <v>937</v>
      </c>
      <c r="F336" t="s">
        <v>1555</v>
      </c>
      <c r="H336" t="s">
        <v>1167</v>
      </c>
      <c r="J336" t="s">
        <v>1413</v>
      </c>
    </row>
    <row r="337" spans="5:10" x14ac:dyDescent="0.25">
      <c r="E337" s="17" t="s">
        <v>940</v>
      </c>
      <c r="F337" t="s">
        <v>956</v>
      </c>
      <c r="H337" t="s">
        <v>1168</v>
      </c>
      <c r="J337" t="s">
        <v>1414</v>
      </c>
    </row>
    <row r="338" spans="5:10" x14ac:dyDescent="0.25">
      <c r="E338" t="s">
        <v>938</v>
      </c>
      <c r="F338" t="s">
        <v>1556</v>
      </c>
      <c r="H338" t="s">
        <v>1169</v>
      </c>
      <c r="J338" t="s">
        <v>1415</v>
      </c>
    </row>
    <row r="339" spans="5:10" x14ac:dyDescent="0.25">
      <c r="E339" s="17" t="s">
        <v>940</v>
      </c>
      <c r="F339" t="s">
        <v>1507</v>
      </c>
      <c r="H339" t="s">
        <v>1170</v>
      </c>
      <c r="J339" t="s">
        <v>1416</v>
      </c>
    </row>
    <row r="340" spans="5:10" x14ac:dyDescent="0.25">
      <c r="E340" t="s">
        <v>935</v>
      </c>
      <c r="F340" t="s">
        <v>989</v>
      </c>
      <c r="H340" t="s">
        <v>1171</v>
      </c>
      <c r="J340" t="s">
        <v>1417</v>
      </c>
    </row>
    <row r="341" spans="5:10" x14ac:dyDescent="0.25">
      <c r="E341" s="17" t="s">
        <v>941</v>
      </c>
      <c r="F341" t="s">
        <v>1557</v>
      </c>
      <c r="H341" t="s">
        <v>1172</v>
      </c>
      <c r="J341" t="s">
        <v>1418</v>
      </c>
    </row>
    <row r="342" spans="5:10" x14ac:dyDescent="0.25">
      <c r="E342" s="17" t="s">
        <v>1494</v>
      </c>
      <c r="F342" t="s">
        <v>976</v>
      </c>
      <c r="H342" t="s">
        <v>1173</v>
      </c>
      <c r="J342" t="s">
        <v>1419</v>
      </c>
    </row>
    <row r="343" spans="5:10" x14ac:dyDescent="0.25">
      <c r="E343" s="17" t="s">
        <v>937</v>
      </c>
      <c r="F343" t="s">
        <v>956</v>
      </c>
      <c r="H343" t="s">
        <v>1174</v>
      </c>
      <c r="J343" t="s">
        <v>1420</v>
      </c>
    </row>
    <row r="344" spans="5:10" x14ac:dyDescent="0.25">
      <c r="E344" s="17" t="s">
        <v>941</v>
      </c>
      <c r="F344" t="s">
        <v>998</v>
      </c>
      <c r="H344" t="s">
        <v>1175</v>
      </c>
      <c r="J344" t="s">
        <v>1421</v>
      </c>
    </row>
    <row r="345" spans="5:10" x14ac:dyDescent="0.25">
      <c r="E345" t="s">
        <v>938</v>
      </c>
      <c r="F345" t="s">
        <v>1558</v>
      </c>
      <c r="H345" t="s">
        <v>1176</v>
      </c>
      <c r="J345" t="s">
        <v>1422</v>
      </c>
    </row>
    <row r="346" spans="5:10" x14ac:dyDescent="0.25">
      <c r="E346" t="s">
        <v>935</v>
      </c>
      <c r="F346" t="s">
        <v>967</v>
      </c>
      <c r="H346" t="s">
        <v>1177</v>
      </c>
      <c r="J346" t="s">
        <v>1423</v>
      </c>
    </row>
    <row r="347" spans="5:10" x14ac:dyDescent="0.25">
      <c r="E347" t="s">
        <v>949</v>
      </c>
      <c r="F347" t="s">
        <v>961</v>
      </c>
      <c r="H347" t="s">
        <v>1178</v>
      </c>
      <c r="J347" t="s">
        <v>1424</v>
      </c>
    </row>
    <row r="348" spans="5:10" x14ac:dyDescent="0.25">
      <c r="E348" t="s">
        <v>938</v>
      </c>
      <c r="F348" t="s">
        <v>969</v>
      </c>
      <c r="H348" t="s">
        <v>1179</v>
      </c>
      <c r="J348" t="s">
        <v>1425</v>
      </c>
    </row>
    <row r="349" spans="5:10" x14ac:dyDescent="0.25">
      <c r="E349" s="17" t="s">
        <v>1494</v>
      </c>
      <c r="F349" t="s">
        <v>962</v>
      </c>
      <c r="H349" t="s">
        <v>1180</v>
      </c>
      <c r="J349" t="s">
        <v>1426</v>
      </c>
    </row>
    <row r="350" spans="5:10" x14ac:dyDescent="0.25">
      <c r="E350" t="s">
        <v>938</v>
      </c>
      <c r="F350" t="s">
        <v>964</v>
      </c>
      <c r="H350" t="s">
        <v>1181</v>
      </c>
      <c r="J350" t="s">
        <v>1427</v>
      </c>
    </row>
    <row r="351" spans="5:10" x14ac:dyDescent="0.25">
      <c r="E351" t="s">
        <v>938</v>
      </c>
      <c r="F351" t="s">
        <v>964</v>
      </c>
      <c r="H351" t="s">
        <v>1182</v>
      </c>
      <c r="J351" t="s">
        <v>1428</v>
      </c>
    </row>
    <row r="352" spans="5:10" x14ac:dyDescent="0.25">
      <c r="E352" t="s">
        <v>1547</v>
      </c>
      <c r="F352" t="s">
        <v>999</v>
      </c>
      <c r="H352" t="s">
        <v>1183</v>
      </c>
      <c r="J352" t="s">
        <v>1429</v>
      </c>
    </row>
    <row r="353" spans="5:10" x14ac:dyDescent="0.25">
      <c r="E353" t="s">
        <v>935</v>
      </c>
      <c r="F353" t="s">
        <v>975</v>
      </c>
      <c r="H353" t="s">
        <v>1184</v>
      </c>
      <c r="J353" t="s">
        <v>1430</v>
      </c>
    </row>
    <row r="354" spans="5:10" x14ac:dyDescent="0.25">
      <c r="E354" t="s">
        <v>949</v>
      </c>
      <c r="F354" t="s">
        <v>975</v>
      </c>
      <c r="H354" t="s">
        <v>1185</v>
      </c>
      <c r="J354" t="s">
        <v>1431</v>
      </c>
    </row>
    <row r="355" spans="5:10" x14ac:dyDescent="0.25">
      <c r="E355" t="s">
        <v>944</v>
      </c>
      <c r="F355" t="s">
        <v>971</v>
      </c>
      <c r="H355" t="s">
        <v>1186</v>
      </c>
      <c r="J355" t="s">
        <v>1432</v>
      </c>
    </row>
    <row r="356" spans="5:10" x14ac:dyDescent="0.25">
      <c r="E356" s="17" t="s">
        <v>937</v>
      </c>
      <c r="F356" t="s">
        <v>972</v>
      </c>
      <c r="H356" t="s">
        <v>1187</v>
      </c>
      <c r="J356" t="s">
        <v>1433</v>
      </c>
    </row>
    <row r="357" spans="5:10" x14ac:dyDescent="0.25">
      <c r="E357" t="s">
        <v>938</v>
      </c>
      <c r="F357" t="s">
        <v>969</v>
      </c>
      <c r="H357" t="s">
        <v>1188</v>
      </c>
      <c r="J357" t="s">
        <v>1434</v>
      </c>
    </row>
    <row r="358" spans="5:10" x14ac:dyDescent="0.25">
      <c r="E358" t="s">
        <v>939</v>
      </c>
      <c r="F358" t="s">
        <v>958</v>
      </c>
      <c r="H358" t="s">
        <v>1189</v>
      </c>
      <c r="J358" t="s">
        <v>1435</v>
      </c>
    </row>
    <row r="359" spans="5:10" x14ac:dyDescent="0.25">
      <c r="E359" s="17" t="s">
        <v>937</v>
      </c>
      <c r="F359" t="s">
        <v>958</v>
      </c>
      <c r="H359" t="s">
        <v>1190</v>
      </c>
      <c r="J359" t="s">
        <v>1436</v>
      </c>
    </row>
    <row r="360" spans="5:10" x14ac:dyDescent="0.25">
      <c r="E360" s="17" t="s">
        <v>942</v>
      </c>
      <c r="F360" t="s">
        <v>962</v>
      </c>
      <c r="H360" t="s">
        <v>1191</v>
      </c>
      <c r="J360" t="s">
        <v>1437</v>
      </c>
    </row>
    <row r="361" spans="5:10" x14ac:dyDescent="0.25">
      <c r="E361" s="17" t="s">
        <v>937</v>
      </c>
      <c r="F361" t="s">
        <v>1559</v>
      </c>
      <c r="H361" t="s">
        <v>1192</v>
      </c>
      <c r="J361" t="s">
        <v>1438</v>
      </c>
    </row>
    <row r="362" spans="5:10" x14ac:dyDescent="0.25">
      <c r="E362" s="17" t="s">
        <v>940</v>
      </c>
      <c r="F362" t="s">
        <v>974</v>
      </c>
      <c r="H362" t="s">
        <v>1193</v>
      </c>
      <c r="J362" t="s">
        <v>1439</v>
      </c>
    </row>
    <row r="363" spans="5:10" x14ac:dyDescent="0.25">
      <c r="E363" t="s">
        <v>935</v>
      </c>
      <c r="F363" t="s">
        <v>952</v>
      </c>
      <c r="H363" t="s">
        <v>1194</v>
      </c>
      <c r="J363" t="s">
        <v>1440</v>
      </c>
    </row>
    <row r="364" spans="5:10" x14ac:dyDescent="0.25">
      <c r="E364" t="s">
        <v>938</v>
      </c>
      <c r="F364" t="s">
        <v>967</v>
      </c>
      <c r="H364" t="s">
        <v>1195</v>
      </c>
      <c r="J364" t="s">
        <v>1441</v>
      </c>
    </row>
    <row r="365" spans="5:10" x14ac:dyDescent="0.25">
      <c r="E365" s="17" t="s">
        <v>1494</v>
      </c>
      <c r="F365" t="s">
        <v>958</v>
      </c>
      <c r="H365" t="s">
        <v>1196</v>
      </c>
      <c r="J365" t="s">
        <v>1442</v>
      </c>
    </row>
    <row r="366" spans="5:10" x14ac:dyDescent="0.25">
      <c r="E366" t="s">
        <v>935</v>
      </c>
      <c r="F366" t="s">
        <v>1501</v>
      </c>
      <c r="H366" t="s">
        <v>1197</v>
      </c>
      <c r="J366" t="s">
        <v>1443</v>
      </c>
    </row>
    <row r="367" spans="5:10" x14ac:dyDescent="0.25">
      <c r="E367" s="17" t="s">
        <v>937</v>
      </c>
      <c r="F367" t="s">
        <v>1560</v>
      </c>
      <c r="H367" t="s">
        <v>1198</v>
      </c>
      <c r="J367" t="s">
        <v>1444</v>
      </c>
    </row>
    <row r="368" spans="5:10" x14ac:dyDescent="0.25">
      <c r="E368" s="17" t="s">
        <v>942</v>
      </c>
      <c r="F368" t="s">
        <v>1561</v>
      </c>
      <c r="H368" t="s">
        <v>1199</v>
      </c>
      <c r="J368" t="s">
        <v>1445</v>
      </c>
    </row>
    <row r="369" spans="5:10" x14ac:dyDescent="0.25">
      <c r="E369" s="17" t="s">
        <v>1529</v>
      </c>
      <c r="F369" t="s">
        <v>964</v>
      </c>
      <c r="H369" t="s">
        <v>1200</v>
      </c>
      <c r="J369" t="s">
        <v>1446</v>
      </c>
    </row>
    <row r="370" spans="5:10" x14ac:dyDescent="0.25">
      <c r="E370" t="s">
        <v>1562</v>
      </c>
      <c r="F370" t="s">
        <v>962</v>
      </c>
      <c r="H370" t="s">
        <v>1201</v>
      </c>
      <c r="J370" t="s">
        <v>1447</v>
      </c>
    </row>
    <row r="371" spans="5:10" x14ac:dyDescent="0.25">
      <c r="E371" s="17" t="s">
        <v>937</v>
      </c>
      <c r="F371" t="s">
        <v>958</v>
      </c>
      <c r="H371" t="s">
        <v>1202</v>
      </c>
      <c r="J371" t="s">
        <v>1448</v>
      </c>
    </row>
    <row r="372" spans="5:10" x14ac:dyDescent="0.25">
      <c r="E372" t="s">
        <v>935</v>
      </c>
      <c r="F372" t="s">
        <v>1563</v>
      </c>
      <c r="H372" t="s">
        <v>1203</v>
      </c>
      <c r="J372" t="s">
        <v>1449</v>
      </c>
    </row>
    <row r="373" spans="5:10" x14ac:dyDescent="0.25">
      <c r="E373" t="s">
        <v>938</v>
      </c>
      <c r="F373" t="s">
        <v>1564</v>
      </c>
      <c r="H373" t="s">
        <v>1204</v>
      </c>
      <c r="J373" t="s">
        <v>1450</v>
      </c>
    </row>
    <row r="374" spans="5:10" x14ac:dyDescent="0.25">
      <c r="E374" t="s">
        <v>935</v>
      </c>
      <c r="F374" t="s">
        <v>968</v>
      </c>
      <c r="H374" t="s">
        <v>1205</v>
      </c>
      <c r="J374" t="s">
        <v>1451</v>
      </c>
    </row>
    <row r="375" spans="5:10" x14ac:dyDescent="0.25">
      <c r="E375" t="s">
        <v>949</v>
      </c>
      <c r="F375" t="s">
        <v>964</v>
      </c>
      <c r="H375" t="s">
        <v>1206</v>
      </c>
      <c r="J375" t="s">
        <v>1452</v>
      </c>
    </row>
    <row r="376" spans="5:10" x14ac:dyDescent="0.25">
      <c r="E376" s="17" t="s">
        <v>937</v>
      </c>
      <c r="F376" t="s">
        <v>1493</v>
      </c>
      <c r="H376" t="s">
        <v>1207</v>
      </c>
      <c r="J376" t="s">
        <v>1453</v>
      </c>
    </row>
    <row r="377" spans="5:10" x14ac:dyDescent="0.25">
      <c r="E377" t="s">
        <v>1547</v>
      </c>
      <c r="F377" t="s">
        <v>968</v>
      </c>
      <c r="H377" t="s">
        <v>1208</v>
      </c>
      <c r="J377" t="s">
        <v>1454</v>
      </c>
    </row>
    <row r="378" spans="5:10" x14ac:dyDescent="0.25">
      <c r="E378" t="s">
        <v>938</v>
      </c>
      <c r="F378" t="s">
        <v>974</v>
      </c>
      <c r="H378" t="s">
        <v>1209</v>
      </c>
      <c r="J378" t="s">
        <v>1455</v>
      </c>
    </row>
    <row r="379" spans="5:10" x14ac:dyDescent="0.25">
      <c r="E379" t="s">
        <v>1565</v>
      </c>
      <c r="F379" t="s">
        <v>985</v>
      </c>
      <c r="H379" t="s">
        <v>1210</v>
      </c>
      <c r="J379" t="s">
        <v>1456</v>
      </c>
    </row>
    <row r="380" spans="5:10" x14ac:dyDescent="0.25">
      <c r="E380" t="s">
        <v>935</v>
      </c>
      <c r="F380" t="s">
        <v>1501</v>
      </c>
      <c r="H380" t="s">
        <v>1211</v>
      </c>
      <c r="J380" t="s">
        <v>1457</v>
      </c>
    </row>
    <row r="381" spans="5:10" x14ac:dyDescent="0.25">
      <c r="E381" t="s">
        <v>938</v>
      </c>
      <c r="F381" t="s">
        <v>964</v>
      </c>
      <c r="H381" t="s">
        <v>1212</v>
      </c>
      <c r="J381" t="s">
        <v>1458</v>
      </c>
    </row>
    <row r="382" spans="5:10" x14ac:dyDescent="0.25">
      <c r="E382" t="s">
        <v>938</v>
      </c>
      <c r="F382" t="s">
        <v>964</v>
      </c>
      <c r="H382" t="s">
        <v>1213</v>
      </c>
      <c r="J382" t="s">
        <v>1459</v>
      </c>
    </row>
    <row r="383" spans="5:10" x14ac:dyDescent="0.25">
      <c r="E383" s="17" t="s">
        <v>940</v>
      </c>
      <c r="F383" t="s">
        <v>1500</v>
      </c>
      <c r="H383" t="s">
        <v>1214</v>
      </c>
      <c r="J383" t="s">
        <v>1460</v>
      </c>
    </row>
    <row r="384" spans="5:10" x14ac:dyDescent="0.25">
      <c r="E384" t="s">
        <v>938</v>
      </c>
      <c r="F384" t="s">
        <v>971</v>
      </c>
      <c r="H384" t="s">
        <v>1215</v>
      </c>
      <c r="J384" t="s">
        <v>1461</v>
      </c>
    </row>
    <row r="385" spans="5:10" x14ac:dyDescent="0.25">
      <c r="E385" s="17" t="s">
        <v>1529</v>
      </c>
      <c r="F385" t="s">
        <v>953</v>
      </c>
      <c r="H385" t="s">
        <v>1216</v>
      </c>
      <c r="J385" t="s">
        <v>1462</v>
      </c>
    </row>
    <row r="386" spans="5:10" x14ac:dyDescent="0.25">
      <c r="E386" s="17" t="s">
        <v>942</v>
      </c>
      <c r="F386" t="s">
        <v>1500</v>
      </c>
      <c r="H386" t="s">
        <v>1217</v>
      </c>
      <c r="J386" t="s">
        <v>1463</v>
      </c>
    </row>
    <row r="387" spans="5:10" x14ac:dyDescent="0.25">
      <c r="E387" s="17" t="s">
        <v>940</v>
      </c>
      <c r="F387" t="s">
        <v>963</v>
      </c>
      <c r="H387" t="s">
        <v>1218</v>
      </c>
      <c r="J387" t="s">
        <v>1464</v>
      </c>
    </row>
    <row r="388" spans="5:10" x14ac:dyDescent="0.25">
      <c r="E388" s="17" t="s">
        <v>1494</v>
      </c>
      <c r="F388" t="s">
        <v>962</v>
      </c>
      <c r="H388" t="s">
        <v>1219</v>
      </c>
      <c r="J388" t="s">
        <v>1465</v>
      </c>
    </row>
    <row r="389" spans="5:10" x14ac:dyDescent="0.25">
      <c r="E389" t="s">
        <v>935</v>
      </c>
      <c r="F389" t="s">
        <v>964</v>
      </c>
      <c r="H389" t="s">
        <v>1220</v>
      </c>
      <c r="J389" t="s">
        <v>1466</v>
      </c>
    </row>
    <row r="390" spans="5:10" x14ac:dyDescent="0.25">
      <c r="E390" s="17" t="s">
        <v>937</v>
      </c>
      <c r="F390" t="s">
        <v>962</v>
      </c>
      <c r="H390" t="s">
        <v>1221</v>
      </c>
      <c r="J390" t="s">
        <v>1467</v>
      </c>
    </row>
    <row r="391" spans="5:10" x14ac:dyDescent="0.25">
      <c r="E391" s="17" t="s">
        <v>1529</v>
      </c>
      <c r="F391" t="s">
        <v>1500</v>
      </c>
      <c r="H391" t="s">
        <v>1222</v>
      </c>
      <c r="J391" t="s">
        <v>1468</v>
      </c>
    </row>
    <row r="392" spans="5:10" x14ac:dyDescent="0.25">
      <c r="E392" s="17" t="s">
        <v>940</v>
      </c>
      <c r="F392" t="s">
        <v>975</v>
      </c>
      <c r="H392" t="s">
        <v>1223</v>
      </c>
      <c r="J392" t="s">
        <v>1469</v>
      </c>
    </row>
    <row r="393" spans="5:10" x14ac:dyDescent="0.25">
      <c r="E393" s="1" t="s">
        <v>1521</v>
      </c>
      <c r="F393" t="s">
        <v>952</v>
      </c>
      <c r="H393" t="s">
        <v>1224</v>
      </c>
      <c r="J393" t="s">
        <v>1470</v>
      </c>
    </row>
    <row r="394" spans="5:10" x14ac:dyDescent="0.25">
      <c r="E394" t="s">
        <v>938</v>
      </c>
      <c r="F394" t="s">
        <v>1566</v>
      </c>
      <c r="H394" t="s">
        <v>1225</v>
      </c>
      <c r="J394" t="s">
        <v>1471</v>
      </c>
    </row>
    <row r="395" spans="5:10" x14ac:dyDescent="0.25">
      <c r="E395" t="s">
        <v>938</v>
      </c>
      <c r="F395" t="s">
        <v>1567</v>
      </c>
      <c r="H395" t="s">
        <v>1226</v>
      </c>
      <c r="J395" t="s">
        <v>1472</v>
      </c>
    </row>
    <row r="396" spans="5:10" x14ac:dyDescent="0.25">
      <c r="E396" s="17" t="s">
        <v>940</v>
      </c>
      <c r="F396" t="s">
        <v>1568</v>
      </c>
      <c r="H396" t="s">
        <v>1227</v>
      </c>
      <c r="J396" t="s">
        <v>1473</v>
      </c>
    </row>
    <row r="397" spans="5:10" x14ac:dyDescent="0.25">
      <c r="E397" t="s">
        <v>1569</v>
      </c>
      <c r="F397" t="s">
        <v>957</v>
      </c>
      <c r="H397" t="s">
        <v>1228</v>
      </c>
      <c r="J397" t="s">
        <v>1474</v>
      </c>
    </row>
    <row r="398" spans="5:10" x14ac:dyDescent="0.25">
      <c r="E398" t="s">
        <v>935</v>
      </c>
      <c r="F398" t="s">
        <v>960</v>
      </c>
      <c r="H398" t="s">
        <v>1229</v>
      </c>
      <c r="J398" t="s">
        <v>1475</v>
      </c>
    </row>
    <row r="399" spans="5:10" x14ac:dyDescent="0.25">
      <c r="E399" s="1" t="s">
        <v>1521</v>
      </c>
      <c r="F399" t="s">
        <v>964</v>
      </c>
      <c r="H399" t="s">
        <v>1230</v>
      </c>
      <c r="J399" t="s">
        <v>1476</v>
      </c>
    </row>
    <row r="400" spans="5:10" x14ac:dyDescent="0.25">
      <c r="E400" t="s">
        <v>1570</v>
      </c>
      <c r="F400" t="s">
        <v>985</v>
      </c>
      <c r="H400" t="s">
        <v>1231</v>
      </c>
      <c r="J400" t="s">
        <v>1477</v>
      </c>
    </row>
    <row r="401" spans="5:10" x14ac:dyDescent="0.25">
      <c r="E401" t="s">
        <v>938</v>
      </c>
      <c r="F401" t="s">
        <v>969</v>
      </c>
      <c r="H401" t="s">
        <v>1232</v>
      </c>
      <c r="J401" t="s">
        <v>1478</v>
      </c>
    </row>
    <row r="402" spans="5:10" x14ac:dyDescent="0.25">
      <c r="E402" t="s">
        <v>935</v>
      </c>
      <c r="F402" t="s">
        <v>962</v>
      </c>
      <c r="H402" t="s">
        <v>1233</v>
      </c>
      <c r="J402" t="s">
        <v>1479</v>
      </c>
    </row>
    <row r="403" spans="5:10" x14ac:dyDescent="0.25">
      <c r="E403" s="17" t="s">
        <v>937</v>
      </c>
      <c r="F403" t="s">
        <v>960</v>
      </c>
      <c r="H403" t="s">
        <v>1234</v>
      </c>
      <c r="J403" t="s">
        <v>1480</v>
      </c>
    </row>
    <row r="404" spans="5:10" x14ac:dyDescent="0.25">
      <c r="E404" t="s">
        <v>1553</v>
      </c>
      <c r="F404" t="s">
        <v>964</v>
      </c>
      <c r="H404" t="s">
        <v>1235</v>
      </c>
      <c r="J404" t="s">
        <v>1481</v>
      </c>
    </row>
    <row r="405" spans="5:10" x14ac:dyDescent="0.25">
      <c r="E405" s="17" t="s">
        <v>940</v>
      </c>
      <c r="F405" t="s">
        <v>1571</v>
      </c>
      <c r="H405" t="s">
        <v>1236</v>
      </c>
      <c r="J405" t="s">
        <v>1482</v>
      </c>
    </row>
    <row r="406" spans="5:10" x14ac:dyDescent="0.25">
      <c r="E406" s="17" t="s">
        <v>937</v>
      </c>
      <c r="F406" t="s">
        <v>1572</v>
      </c>
      <c r="H406" t="s">
        <v>1237</v>
      </c>
      <c r="J406" t="s">
        <v>1483</v>
      </c>
    </row>
    <row r="407" spans="5:10" x14ac:dyDescent="0.25">
      <c r="E407" s="17" t="s">
        <v>1573</v>
      </c>
      <c r="F407" t="s">
        <v>967</v>
      </c>
      <c r="H407" t="s">
        <v>1238</v>
      </c>
      <c r="J407" t="s">
        <v>1484</v>
      </c>
    </row>
    <row r="408" spans="5:10" x14ac:dyDescent="0.25">
      <c r="E408" s="17" t="s">
        <v>937</v>
      </c>
      <c r="F408" t="s">
        <v>952</v>
      </c>
      <c r="H408" t="s">
        <v>1239</v>
      </c>
      <c r="J408" t="s">
        <v>1485</v>
      </c>
    </row>
    <row r="409" spans="5:10" x14ac:dyDescent="0.25">
      <c r="E409" s="17" t="s">
        <v>940</v>
      </c>
      <c r="F409" t="s">
        <v>1500</v>
      </c>
      <c r="H409" t="s">
        <v>1240</v>
      </c>
      <c r="J409" t="s">
        <v>1486</v>
      </c>
    </row>
    <row r="410" spans="5:10" x14ac:dyDescent="0.25">
      <c r="E410" s="17" t="s">
        <v>940</v>
      </c>
      <c r="F410" t="s">
        <v>964</v>
      </c>
      <c r="H410" t="s">
        <v>1241</v>
      </c>
      <c r="J410" t="s">
        <v>1487</v>
      </c>
    </row>
    <row r="411" spans="5:10" x14ac:dyDescent="0.25">
      <c r="E411" s="17" t="s">
        <v>940</v>
      </c>
      <c r="F411" t="s">
        <v>1500</v>
      </c>
      <c r="H411" t="s">
        <v>1242</v>
      </c>
      <c r="J411" t="s">
        <v>1488</v>
      </c>
    </row>
    <row r="412" spans="5:10" x14ac:dyDescent="0.25">
      <c r="E412" s="17" t="s">
        <v>1494</v>
      </c>
      <c r="F412" t="s">
        <v>969</v>
      </c>
      <c r="H412" t="s">
        <v>1243</v>
      </c>
      <c r="J412" t="s">
        <v>673</v>
      </c>
    </row>
    <row r="413" spans="5:10" x14ac:dyDescent="0.25">
      <c r="E413" s="17" t="s">
        <v>940</v>
      </c>
      <c r="F413" t="s">
        <v>1500</v>
      </c>
      <c r="H413" t="s">
        <v>1244</v>
      </c>
      <c r="J413" t="s">
        <v>675</v>
      </c>
    </row>
    <row r="414" spans="5:10" x14ac:dyDescent="0.25">
      <c r="E414" t="s">
        <v>946</v>
      </c>
      <c r="F414" t="s">
        <v>968</v>
      </c>
      <c r="H414" t="s">
        <v>1245</v>
      </c>
      <c r="J414" t="s">
        <v>711</v>
      </c>
    </row>
    <row r="415" spans="5:10" x14ac:dyDescent="0.25">
      <c r="E415" t="s">
        <v>1551</v>
      </c>
      <c r="F415" t="s">
        <v>1574</v>
      </c>
      <c r="H415" t="s">
        <v>1246</v>
      </c>
      <c r="J415" t="s">
        <v>736</v>
      </c>
    </row>
    <row r="416" spans="5:10" x14ac:dyDescent="0.25">
      <c r="E416" t="s">
        <v>938</v>
      </c>
      <c r="F416" t="s">
        <v>952</v>
      </c>
      <c r="H416" t="s">
        <v>1031</v>
      </c>
      <c r="J416" t="s">
        <v>1277</v>
      </c>
    </row>
    <row r="417" spans="5:10" x14ac:dyDescent="0.25">
      <c r="E417" t="s">
        <v>938</v>
      </c>
      <c r="F417" t="s">
        <v>952</v>
      </c>
      <c r="H417" t="s">
        <v>1150</v>
      </c>
      <c r="J417" t="s">
        <v>1396</v>
      </c>
    </row>
    <row r="418" spans="5:10" x14ac:dyDescent="0.25">
      <c r="E418" t="s">
        <v>939</v>
      </c>
      <c r="F418" t="s">
        <v>995</v>
      </c>
      <c r="H418" t="s">
        <v>1836</v>
      </c>
      <c r="J418" t="s">
        <v>1824</v>
      </c>
    </row>
    <row r="419" spans="5:10" x14ac:dyDescent="0.25">
      <c r="E419" t="s">
        <v>938</v>
      </c>
      <c r="F419" t="s">
        <v>987</v>
      </c>
      <c r="H419" t="s">
        <v>1837</v>
      </c>
      <c r="J419" t="s">
        <v>1825</v>
      </c>
    </row>
    <row r="420" spans="5:10" x14ac:dyDescent="0.25">
      <c r="E420" t="s">
        <v>938</v>
      </c>
      <c r="F420" t="s">
        <v>996</v>
      </c>
      <c r="H420" t="s">
        <v>1838</v>
      </c>
      <c r="J420" t="s">
        <v>1826</v>
      </c>
    </row>
    <row r="421" spans="5:10" x14ac:dyDescent="0.25">
      <c r="E421" t="s">
        <v>939</v>
      </c>
      <c r="F421" t="s">
        <v>985</v>
      </c>
      <c r="H421" t="s">
        <v>1839</v>
      </c>
      <c r="J421" t="s">
        <v>1827</v>
      </c>
    </row>
    <row r="422" spans="5:10" x14ac:dyDescent="0.25">
      <c r="E422" s="17" t="s">
        <v>1848</v>
      </c>
      <c r="F422" t="s">
        <v>958</v>
      </c>
      <c r="H422" t="s">
        <v>1840</v>
      </c>
      <c r="J422" t="s">
        <v>1828</v>
      </c>
    </row>
    <row r="423" spans="5:10" x14ac:dyDescent="0.25">
      <c r="E423" s="17" t="s">
        <v>941</v>
      </c>
      <c r="F423" t="s">
        <v>1517</v>
      </c>
      <c r="H423" t="s">
        <v>1841</v>
      </c>
      <c r="J423" t="s">
        <v>1829</v>
      </c>
    </row>
    <row r="424" spans="5:10" x14ac:dyDescent="0.25">
      <c r="E424" t="s">
        <v>1521</v>
      </c>
      <c r="F424" t="s">
        <v>952</v>
      </c>
      <c r="H424" t="s">
        <v>1074</v>
      </c>
      <c r="J424" t="s">
        <v>1320</v>
      </c>
    </row>
    <row r="425" spans="5:10" x14ac:dyDescent="0.25">
      <c r="E425" s="17" t="s">
        <v>942</v>
      </c>
      <c r="F425" t="s">
        <v>1849</v>
      </c>
      <c r="H425" t="s">
        <v>1842</v>
      </c>
      <c r="J425" t="s">
        <v>1830</v>
      </c>
    </row>
    <row r="426" spans="5:10" x14ac:dyDescent="0.25">
      <c r="E426" s="17" t="s">
        <v>942</v>
      </c>
      <c r="F426" t="s">
        <v>1849</v>
      </c>
      <c r="H426" t="s">
        <v>1843</v>
      </c>
      <c r="J426" t="s">
        <v>1831</v>
      </c>
    </row>
    <row r="427" spans="5:10" x14ac:dyDescent="0.25">
      <c r="E427" t="s">
        <v>939</v>
      </c>
      <c r="F427" t="s">
        <v>1850</v>
      </c>
      <c r="H427" t="s">
        <v>1844</v>
      </c>
      <c r="J427" t="s">
        <v>1832</v>
      </c>
    </row>
    <row r="428" spans="5:10" x14ac:dyDescent="0.25">
      <c r="E428" t="s">
        <v>935</v>
      </c>
      <c r="F428" t="s">
        <v>971</v>
      </c>
      <c r="H428" t="s">
        <v>1845</v>
      </c>
      <c r="J428" t="s">
        <v>1833</v>
      </c>
    </row>
    <row r="429" spans="5:10" x14ac:dyDescent="0.25">
      <c r="E429" s="17" t="s">
        <v>940</v>
      </c>
      <c r="F429" t="s">
        <v>953</v>
      </c>
      <c r="H429" t="s">
        <v>1067</v>
      </c>
      <c r="J429" t="s">
        <v>1313</v>
      </c>
    </row>
    <row r="430" spans="5:10" x14ac:dyDescent="0.25">
      <c r="E430" s="17" t="s">
        <v>942</v>
      </c>
      <c r="F430" t="s">
        <v>1849</v>
      </c>
      <c r="H430" t="s">
        <v>1846</v>
      </c>
      <c r="J430" t="s">
        <v>1834</v>
      </c>
    </row>
    <row r="431" spans="5:10" x14ac:dyDescent="0.25">
      <c r="E431" t="s">
        <v>939</v>
      </c>
      <c r="F431" t="s">
        <v>975</v>
      </c>
      <c r="H431" t="s">
        <v>1847</v>
      </c>
      <c r="J431" t="s">
        <v>1835</v>
      </c>
    </row>
    <row r="451" ht="14.25" customHeight="1" x14ac:dyDescent="0.25"/>
    <row r="455" ht="0.75" customHeight="1" x14ac:dyDescent="0.25"/>
    <row r="467" spans="4:56" hidden="1" x14ac:dyDescent="0.25"/>
    <row r="468" spans="4:56" hidden="1" x14ac:dyDescent="0.25">
      <c r="D468" t="s">
        <v>936</v>
      </c>
      <c r="E468" t="s">
        <v>943</v>
      </c>
      <c r="G468" t="s">
        <v>21</v>
      </c>
      <c r="H468" t="s">
        <v>293</v>
      </c>
      <c r="P468" t="s">
        <v>294</v>
      </c>
      <c r="X468" t="s">
        <v>188</v>
      </c>
      <c r="AB468">
        <v>26</v>
      </c>
      <c r="AC468">
        <v>12</v>
      </c>
      <c r="AF468">
        <v>1755</v>
      </c>
      <c r="AG468">
        <v>1764</v>
      </c>
      <c r="AI468" t="s">
        <v>295</v>
      </c>
      <c r="AL468" s="5">
        <v>40148</v>
      </c>
      <c r="AM468">
        <v>2009</v>
      </c>
      <c r="AW468">
        <v>8</v>
      </c>
      <c r="BD468" t="s">
        <v>296</v>
      </c>
    </row>
    <row r="469" spans="4:56" hidden="1" x14ac:dyDescent="0.25">
      <c r="D469" t="s">
        <v>936</v>
      </c>
      <c r="E469" t="s">
        <v>935</v>
      </c>
      <c r="F469" t="s">
        <v>952</v>
      </c>
      <c r="G469" t="s">
        <v>21</v>
      </c>
      <c r="H469" t="s">
        <v>297</v>
      </c>
      <c r="P469" t="s">
        <v>298</v>
      </c>
      <c r="X469" t="s">
        <v>153</v>
      </c>
      <c r="AB469">
        <v>43</v>
      </c>
      <c r="AC469">
        <v>23</v>
      </c>
      <c r="AF469">
        <v>8801</v>
      </c>
      <c r="AG469">
        <v>8806</v>
      </c>
      <c r="AI469" t="s">
        <v>299</v>
      </c>
      <c r="AL469" t="s">
        <v>300</v>
      </c>
      <c r="AM469">
        <v>2009</v>
      </c>
      <c r="AW469">
        <v>124</v>
      </c>
      <c r="BD469" t="s">
        <v>301</v>
      </c>
    </row>
    <row r="470" spans="4:56" hidden="1" x14ac:dyDescent="0.25">
      <c r="D470" t="s">
        <v>936</v>
      </c>
      <c r="E470" t="s">
        <v>937</v>
      </c>
      <c r="G470" t="s">
        <v>21</v>
      </c>
      <c r="H470" t="s">
        <v>302</v>
      </c>
      <c r="P470" t="s">
        <v>303</v>
      </c>
      <c r="X470" t="s">
        <v>153</v>
      </c>
      <c r="AB470">
        <v>43</v>
      </c>
      <c r="AC470">
        <v>23</v>
      </c>
      <c r="AF470">
        <v>8807</v>
      </c>
      <c r="AG470">
        <v>8812</v>
      </c>
      <c r="AI470" t="s">
        <v>304</v>
      </c>
      <c r="AL470" t="s">
        <v>300</v>
      </c>
      <c r="AM470">
        <v>2009</v>
      </c>
      <c r="AW470">
        <v>19</v>
      </c>
      <c r="BD470" t="s">
        <v>305</v>
      </c>
    </row>
    <row r="471" spans="4:56" hidden="1" x14ac:dyDescent="0.25">
      <c r="D471" t="s">
        <v>936</v>
      </c>
      <c r="E471" t="s">
        <v>943</v>
      </c>
      <c r="G471" t="s">
        <v>21</v>
      </c>
      <c r="H471" t="s">
        <v>306</v>
      </c>
      <c r="P471" t="s">
        <v>307</v>
      </c>
      <c r="X471" t="s">
        <v>308</v>
      </c>
      <c r="AB471">
        <v>42</v>
      </c>
      <c r="AC471">
        <v>4</v>
      </c>
      <c r="AF471">
        <v>587</v>
      </c>
      <c r="AG471">
        <v>609</v>
      </c>
      <c r="AI471" t="s">
        <v>309</v>
      </c>
      <c r="AL471" s="5">
        <v>40148</v>
      </c>
      <c r="AM471">
        <v>2009</v>
      </c>
      <c r="AW471">
        <v>32</v>
      </c>
      <c r="BD471" t="s">
        <v>310</v>
      </c>
    </row>
    <row r="472" spans="4:56" hidden="1" x14ac:dyDescent="0.25">
      <c r="D472" t="s">
        <v>936</v>
      </c>
      <c r="E472" t="s">
        <v>935</v>
      </c>
      <c r="F472" t="s">
        <v>962</v>
      </c>
      <c r="G472" t="s">
        <v>21</v>
      </c>
      <c r="H472" t="s">
        <v>311</v>
      </c>
      <c r="P472" t="s">
        <v>312</v>
      </c>
      <c r="X472" t="s">
        <v>313</v>
      </c>
      <c r="AB472">
        <v>325</v>
      </c>
      <c r="AC472" s="6">
        <v>43862</v>
      </c>
      <c r="AF472">
        <v>25</v>
      </c>
      <c r="AG472">
        <v>38</v>
      </c>
      <c r="AI472" t="s">
        <v>314</v>
      </c>
      <c r="AL472" s="5">
        <v>40148</v>
      </c>
      <c r="AM472">
        <v>2009</v>
      </c>
      <c r="AW472">
        <v>40</v>
      </c>
      <c r="BD472" t="s">
        <v>315</v>
      </c>
    </row>
    <row r="473" spans="4:56" x14ac:dyDescent="0.25">
      <c r="AL473" s="5"/>
      <c r="AW473">
        <v>6</v>
      </c>
      <c r="BD473" t="s">
        <v>316</v>
      </c>
    </row>
    <row r="474" spans="4:56" x14ac:dyDescent="0.25">
      <c r="AC474" s="6"/>
      <c r="AW474">
        <v>17</v>
      </c>
      <c r="BD474" t="s">
        <v>317</v>
      </c>
    </row>
    <row r="477" spans="4:56" x14ac:dyDescent="0.25">
      <c r="AC477" s="6"/>
    </row>
    <row r="479" spans="4:56" hidden="1" x14ac:dyDescent="0.25">
      <c r="D479" t="s">
        <v>936</v>
      </c>
      <c r="E479" t="s">
        <v>944</v>
      </c>
      <c r="F479" t="s">
        <v>964</v>
      </c>
      <c r="G479" t="s">
        <v>21</v>
      </c>
      <c r="H479" t="s">
        <v>319</v>
      </c>
      <c r="P479" t="s">
        <v>320</v>
      </c>
      <c r="X479" t="s">
        <v>321</v>
      </c>
      <c r="AB479">
        <v>157</v>
      </c>
      <c r="AC479">
        <v>11</v>
      </c>
      <c r="AF479">
        <v>3114</v>
      </c>
      <c r="AG479">
        <v>3119</v>
      </c>
      <c r="AI479" t="s">
        <v>322</v>
      </c>
      <c r="AL479" s="5">
        <v>40118</v>
      </c>
      <c r="AM479">
        <v>2009</v>
      </c>
      <c r="AW479">
        <v>20</v>
      </c>
      <c r="BD479" t="s">
        <v>323</v>
      </c>
    </row>
    <row r="480" spans="4:56" hidden="1" x14ac:dyDescent="0.25">
      <c r="D480" t="s">
        <v>936</v>
      </c>
      <c r="E480" t="s">
        <v>940</v>
      </c>
      <c r="G480" t="s">
        <v>21</v>
      </c>
      <c r="H480" t="s">
        <v>324</v>
      </c>
      <c r="P480" t="s">
        <v>325</v>
      </c>
      <c r="X480" t="s">
        <v>153</v>
      </c>
      <c r="AB480">
        <v>43</v>
      </c>
      <c r="AC480">
        <v>21</v>
      </c>
      <c r="AF480">
        <v>8072</v>
      </c>
      <c r="AG480">
        <v>8078</v>
      </c>
      <c r="AI480" t="s">
        <v>326</v>
      </c>
      <c r="AL480" t="s">
        <v>318</v>
      </c>
      <c r="AM480">
        <v>2009</v>
      </c>
      <c r="AW480">
        <v>68</v>
      </c>
      <c r="BD480" t="s">
        <v>327</v>
      </c>
    </row>
    <row r="481" spans="4:56" hidden="1" x14ac:dyDescent="0.25">
      <c r="D481" t="s">
        <v>936</v>
      </c>
      <c r="E481" t="s">
        <v>939</v>
      </c>
      <c r="F481" t="s">
        <v>958</v>
      </c>
      <c r="G481" t="s">
        <v>21</v>
      </c>
      <c r="H481" t="s">
        <v>328</v>
      </c>
      <c r="P481" t="s">
        <v>329</v>
      </c>
      <c r="X481" t="s">
        <v>153</v>
      </c>
      <c r="AB481">
        <v>43</v>
      </c>
      <c r="AC481">
        <v>21</v>
      </c>
      <c r="AF481">
        <v>8295</v>
      </c>
      <c r="AG481">
        <v>8301</v>
      </c>
      <c r="AI481" t="s">
        <v>330</v>
      </c>
      <c r="AL481" t="s">
        <v>318</v>
      </c>
      <c r="AM481">
        <v>2009</v>
      </c>
      <c r="AW481">
        <v>43</v>
      </c>
      <c r="BD481" t="s">
        <v>331</v>
      </c>
    </row>
    <row r="482" spans="4:56" x14ac:dyDescent="0.25">
      <c r="AL482" s="5"/>
    </row>
    <row r="483" spans="4:56" hidden="1" x14ac:dyDescent="0.25">
      <c r="D483" t="s">
        <v>936</v>
      </c>
      <c r="E483" t="s">
        <v>940</v>
      </c>
      <c r="G483" t="s">
        <v>21</v>
      </c>
      <c r="H483" t="s">
        <v>332</v>
      </c>
      <c r="P483" t="s">
        <v>333</v>
      </c>
      <c r="X483" t="s">
        <v>60</v>
      </c>
      <c r="AB483">
        <v>368</v>
      </c>
      <c r="AC483" s="6">
        <v>43862</v>
      </c>
      <c r="AF483">
        <v>40</v>
      </c>
      <c r="AG483">
        <v>49</v>
      </c>
      <c r="AI483" t="s">
        <v>334</v>
      </c>
      <c r="AL483" t="s">
        <v>335</v>
      </c>
      <c r="AM483">
        <v>2009</v>
      </c>
      <c r="AW483">
        <v>27</v>
      </c>
      <c r="BD483" t="s">
        <v>336</v>
      </c>
    </row>
    <row r="484" spans="4:56" x14ac:dyDescent="0.25">
      <c r="AC484" s="6"/>
    </row>
    <row r="485" spans="4:56" x14ac:dyDescent="0.25">
      <c r="AL485" s="5"/>
    </row>
    <row r="490" spans="4:56" x14ac:dyDescent="0.25">
      <c r="AL490" s="5"/>
    </row>
    <row r="491" spans="4:56" hidden="1" x14ac:dyDescent="0.25">
      <c r="D491" t="s">
        <v>936</v>
      </c>
      <c r="E491" t="s">
        <v>935</v>
      </c>
      <c r="F491" t="s">
        <v>960</v>
      </c>
      <c r="G491" t="s">
        <v>21</v>
      </c>
      <c r="H491" t="s">
        <v>338</v>
      </c>
      <c r="P491" t="s">
        <v>339</v>
      </c>
      <c r="X491" t="s">
        <v>258</v>
      </c>
      <c r="AB491">
        <v>151</v>
      </c>
      <c r="AC491">
        <v>2</v>
      </c>
      <c r="AF491">
        <v>702</v>
      </c>
      <c r="AG491">
        <v>714</v>
      </c>
      <c r="AI491" t="s">
        <v>340</v>
      </c>
      <c r="AL491" s="5">
        <v>40087</v>
      </c>
      <c r="AM491">
        <v>2009</v>
      </c>
      <c r="AW491">
        <v>77</v>
      </c>
      <c r="BD491" t="s">
        <v>341</v>
      </c>
    </row>
    <row r="492" spans="4:56" hidden="1" x14ac:dyDescent="0.25">
      <c r="D492" t="s">
        <v>936</v>
      </c>
      <c r="E492" t="s">
        <v>935</v>
      </c>
      <c r="F492" t="s">
        <v>960</v>
      </c>
      <c r="G492" t="s">
        <v>21</v>
      </c>
      <c r="H492" t="s">
        <v>342</v>
      </c>
      <c r="P492" t="s">
        <v>343</v>
      </c>
      <c r="X492" t="s">
        <v>258</v>
      </c>
      <c r="AB492">
        <v>151</v>
      </c>
      <c r="AC492">
        <v>2</v>
      </c>
      <c r="AF492">
        <v>715</v>
      </c>
      <c r="AG492">
        <v>731</v>
      </c>
      <c r="AI492" t="s">
        <v>344</v>
      </c>
      <c r="AL492" s="5">
        <v>40087</v>
      </c>
      <c r="AM492">
        <v>2009</v>
      </c>
      <c r="AW492">
        <v>50</v>
      </c>
      <c r="BD492" t="s">
        <v>345</v>
      </c>
    </row>
    <row r="493" spans="4:56" hidden="1" x14ac:dyDescent="0.25">
      <c r="D493" t="s">
        <v>936</v>
      </c>
      <c r="E493" t="s">
        <v>937</v>
      </c>
      <c r="G493" t="s">
        <v>21</v>
      </c>
      <c r="H493" t="s">
        <v>346</v>
      </c>
      <c r="P493" t="s">
        <v>347</v>
      </c>
      <c r="X493" t="s">
        <v>348</v>
      </c>
      <c r="AB493">
        <v>407</v>
      </c>
      <c r="AC493">
        <v>20</v>
      </c>
      <c r="AF493">
        <v>5417</v>
      </c>
      <c r="AG493">
        <v>5427</v>
      </c>
      <c r="AI493" t="s">
        <v>349</v>
      </c>
      <c r="AL493" t="s">
        <v>337</v>
      </c>
      <c r="AM493">
        <v>2009</v>
      </c>
      <c r="AW493">
        <v>29</v>
      </c>
      <c r="BD493" t="s">
        <v>350</v>
      </c>
    </row>
    <row r="494" spans="4:56" hidden="1" x14ac:dyDescent="0.25">
      <c r="D494" t="s">
        <v>936</v>
      </c>
      <c r="E494" t="s">
        <v>940</v>
      </c>
      <c r="G494" t="s">
        <v>21</v>
      </c>
      <c r="H494" t="s">
        <v>351</v>
      </c>
      <c r="P494" t="s">
        <v>352</v>
      </c>
      <c r="X494" t="s">
        <v>60</v>
      </c>
      <c r="AB494">
        <v>366</v>
      </c>
      <c r="AC494">
        <v>1</v>
      </c>
      <c r="AF494">
        <v>71</v>
      </c>
      <c r="AG494">
        <v>83</v>
      </c>
      <c r="AI494" t="s">
        <v>353</v>
      </c>
      <c r="AL494" t="s">
        <v>354</v>
      </c>
      <c r="AM494">
        <v>2009</v>
      </c>
      <c r="AW494">
        <v>35</v>
      </c>
      <c r="BD494" t="s">
        <v>355</v>
      </c>
    </row>
    <row r="496" spans="4:56" hidden="1" x14ac:dyDescent="0.25">
      <c r="D496" t="s">
        <v>936</v>
      </c>
      <c r="E496" t="s">
        <v>940</v>
      </c>
      <c r="G496" t="s">
        <v>21</v>
      </c>
      <c r="H496" t="s">
        <v>356</v>
      </c>
      <c r="P496" t="s">
        <v>357</v>
      </c>
      <c r="X496" t="s">
        <v>60</v>
      </c>
      <c r="AB496">
        <v>366</v>
      </c>
      <c r="AC496">
        <v>1</v>
      </c>
      <c r="AF496">
        <v>122</v>
      </c>
      <c r="AG496">
        <v>129</v>
      </c>
      <c r="AI496" t="s">
        <v>358</v>
      </c>
      <c r="AL496" t="s">
        <v>354</v>
      </c>
      <c r="AM496">
        <v>2009</v>
      </c>
      <c r="AW496">
        <v>30</v>
      </c>
      <c r="BD496" t="s">
        <v>359</v>
      </c>
    </row>
    <row r="497" spans="4:56" x14ac:dyDescent="0.25">
      <c r="AC497" s="6"/>
    </row>
    <row r="498" spans="4:56" hidden="1" x14ac:dyDescent="0.25">
      <c r="D498" t="s">
        <v>936</v>
      </c>
      <c r="E498" t="s">
        <v>943</v>
      </c>
      <c r="G498" t="s">
        <v>21</v>
      </c>
      <c r="H498" t="s">
        <v>360</v>
      </c>
      <c r="P498" t="s">
        <v>361</v>
      </c>
      <c r="X498" t="s">
        <v>362</v>
      </c>
      <c r="AB498">
        <v>100</v>
      </c>
      <c r="AC498">
        <v>18</v>
      </c>
      <c r="AF498">
        <v>4127</v>
      </c>
      <c r="AG498">
        <v>4132</v>
      </c>
      <c r="AI498" t="s">
        <v>363</v>
      </c>
      <c r="AL498" s="5">
        <v>40057</v>
      </c>
      <c r="AM498">
        <v>2009</v>
      </c>
      <c r="AW498">
        <v>40</v>
      </c>
      <c r="BD498" t="s">
        <v>364</v>
      </c>
    </row>
    <row r="499" spans="4:56" x14ac:dyDescent="0.25">
      <c r="AL499" s="5"/>
    </row>
    <row r="501" spans="4:56" hidden="1" x14ac:dyDescent="0.25">
      <c r="D501" t="s">
        <v>936</v>
      </c>
      <c r="E501" t="s">
        <v>937</v>
      </c>
      <c r="G501" t="s">
        <v>21</v>
      </c>
      <c r="H501" t="s">
        <v>366</v>
      </c>
      <c r="P501" t="s">
        <v>367</v>
      </c>
      <c r="X501" t="s">
        <v>153</v>
      </c>
      <c r="AB501">
        <v>43</v>
      </c>
      <c r="AC501">
        <v>17</v>
      </c>
      <c r="AF501">
        <v>6535</v>
      </c>
      <c r="AG501">
        <v>6540</v>
      </c>
      <c r="AI501" t="s">
        <v>368</v>
      </c>
      <c r="AL501" t="s">
        <v>365</v>
      </c>
      <c r="AM501">
        <v>2009</v>
      </c>
      <c r="AW501">
        <v>14</v>
      </c>
      <c r="BD501" t="s">
        <v>369</v>
      </c>
    </row>
    <row r="502" spans="4:56" hidden="1" x14ac:dyDescent="0.25">
      <c r="D502" t="s">
        <v>936</v>
      </c>
      <c r="E502" t="s">
        <v>937</v>
      </c>
      <c r="G502" t="s">
        <v>21</v>
      </c>
      <c r="H502" t="s">
        <v>370</v>
      </c>
      <c r="P502" t="s">
        <v>371</v>
      </c>
      <c r="X502" t="s">
        <v>153</v>
      </c>
      <c r="AB502">
        <v>43</v>
      </c>
      <c r="AC502">
        <v>17</v>
      </c>
      <c r="AF502">
        <v>6624</v>
      </c>
      <c r="AG502">
        <v>6631</v>
      </c>
      <c r="AI502" t="s">
        <v>372</v>
      </c>
      <c r="AL502" t="s">
        <v>365</v>
      </c>
      <c r="AM502">
        <v>2009</v>
      </c>
      <c r="AW502">
        <v>15</v>
      </c>
      <c r="BD502" t="s">
        <v>373</v>
      </c>
    </row>
    <row r="503" spans="4:56" hidden="1" x14ac:dyDescent="0.25">
      <c r="D503" t="s">
        <v>936</v>
      </c>
      <c r="E503" t="s">
        <v>938</v>
      </c>
      <c r="F503" t="s">
        <v>969</v>
      </c>
      <c r="G503" t="s">
        <v>21</v>
      </c>
      <c r="H503" t="s">
        <v>374</v>
      </c>
      <c r="P503" t="s">
        <v>375</v>
      </c>
      <c r="X503" t="s">
        <v>249</v>
      </c>
      <c r="AB503">
        <v>38</v>
      </c>
      <c r="AC503">
        <v>5</v>
      </c>
      <c r="AF503">
        <v>1909</v>
      </c>
      <c r="AG503">
        <v>1918</v>
      </c>
      <c r="AI503" t="s">
        <v>376</v>
      </c>
      <c r="AL503" t="s">
        <v>377</v>
      </c>
      <c r="AM503">
        <v>2009</v>
      </c>
      <c r="AW503">
        <v>36</v>
      </c>
      <c r="BD503" t="s">
        <v>378</v>
      </c>
    </row>
    <row r="505" spans="4:56" hidden="1" x14ac:dyDescent="0.25">
      <c r="D505" t="s">
        <v>936</v>
      </c>
      <c r="E505" t="s">
        <v>937</v>
      </c>
      <c r="G505" t="s">
        <v>21</v>
      </c>
      <c r="H505" t="s">
        <v>379</v>
      </c>
      <c r="P505" t="s">
        <v>380</v>
      </c>
      <c r="X505" t="s">
        <v>147</v>
      </c>
      <c r="AB505">
        <v>168</v>
      </c>
      <c r="AC505">
        <v>1</v>
      </c>
      <c r="AF505">
        <v>121</v>
      </c>
      <c r="AG505">
        <v>128</v>
      </c>
      <c r="AI505" t="s">
        <v>381</v>
      </c>
      <c r="AL505" t="s">
        <v>382</v>
      </c>
      <c r="AM505">
        <v>2009</v>
      </c>
      <c r="AW505">
        <v>36</v>
      </c>
      <c r="BD505" t="s">
        <v>383</v>
      </c>
    </row>
    <row r="506" spans="4:56" hidden="1" x14ac:dyDescent="0.25">
      <c r="D506" t="s">
        <v>936</v>
      </c>
      <c r="E506" t="s">
        <v>935</v>
      </c>
      <c r="F506" t="s">
        <v>970</v>
      </c>
      <c r="G506" t="s">
        <v>21</v>
      </c>
      <c r="H506" t="s">
        <v>384</v>
      </c>
      <c r="P506" t="s">
        <v>385</v>
      </c>
      <c r="X506" t="s">
        <v>147</v>
      </c>
      <c r="AB506">
        <v>167</v>
      </c>
      <c r="AC506" s="6">
        <v>43891</v>
      </c>
      <c r="AF506">
        <v>38</v>
      </c>
      <c r="AG506">
        <v>43</v>
      </c>
      <c r="AI506" t="s">
        <v>386</v>
      </c>
      <c r="AL506" t="s">
        <v>387</v>
      </c>
      <c r="AM506">
        <v>2009</v>
      </c>
      <c r="AW506">
        <v>46</v>
      </c>
      <c r="BD506" t="s">
        <v>388</v>
      </c>
    </row>
    <row r="507" spans="4:56" hidden="1" x14ac:dyDescent="0.25">
      <c r="D507" t="s">
        <v>936</v>
      </c>
      <c r="E507" t="s">
        <v>937</v>
      </c>
      <c r="G507" t="s">
        <v>21</v>
      </c>
      <c r="H507" t="s">
        <v>389</v>
      </c>
      <c r="P507" t="s">
        <v>390</v>
      </c>
      <c r="X507" t="s">
        <v>147</v>
      </c>
      <c r="AB507">
        <v>167</v>
      </c>
      <c r="AC507" s="6">
        <v>43891</v>
      </c>
      <c r="AF507">
        <v>1158</v>
      </c>
      <c r="AG507">
        <v>1162</v>
      </c>
      <c r="AI507" t="s">
        <v>391</v>
      </c>
      <c r="AL507" t="s">
        <v>387</v>
      </c>
      <c r="AM507">
        <v>2009</v>
      </c>
      <c r="AW507">
        <v>30</v>
      </c>
      <c r="BD507" t="s">
        <v>392</v>
      </c>
    </row>
    <row r="508" spans="4:56" hidden="1" x14ac:dyDescent="0.25">
      <c r="D508" t="s">
        <v>936</v>
      </c>
      <c r="E508" t="s">
        <v>940</v>
      </c>
      <c r="G508" t="s">
        <v>21</v>
      </c>
      <c r="H508" t="s">
        <v>393</v>
      </c>
      <c r="P508" t="s">
        <v>394</v>
      </c>
      <c r="X508" t="s">
        <v>321</v>
      </c>
      <c r="AB508">
        <v>157</v>
      </c>
      <c r="AC508" s="6">
        <v>44082</v>
      </c>
      <c r="AF508">
        <v>2514</v>
      </c>
      <c r="AG508">
        <v>2519</v>
      </c>
      <c r="AI508" t="s">
        <v>395</v>
      </c>
      <c r="AL508" t="s">
        <v>396</v>
      </c>
      <c r="AM508">
        <v>2009</v>
      </c>
      <c r="AW508">
        <v>50</v>
      </c>
      <c r="BD508" t="s">
        <v>397</v>
      </c>
    </row>
    <row r="509" spans="4:56" hidden="1" x14ac:dyDescent="0.25">
      <c r="D509" t="s">
        <v>936</v>
      </c>
      <c r="E509" t="s">
        <v>943</v>
      </c>
      <c r="G509" t="s">
        <v>21</v>
      </c>
      <c r="H509" t="s">
        <v>398</v>
      </c>
      <c r="P509" t="s">
        <v>399</v>
      </c>
      <c r="X509" t="s">
        <v>400</v>
      </c>
      <c r="AB509">
        <v>109</v>
      </c>
      <c r="AC509">
        <v>6</v>
      </c>
      <c r="AF509">
        <v>712</v>
      </c>
      <c r="AG509">
        <v>720</v>
      </c>
      <c r="AI509" t="s">
        <v>401</v>
      </c>
      <c r="AL509" s="5">
        <v>40026</v>
      </c>
      <c r="AM509">
        <v>2009</v>
      </c>
      <c r="AW509">
        <v>29</v>
      </c>
      <c r="BD509" t="s">
        <v>402</v>
      </c>
    </row>
    <row r="510" spans="4:56" hidden="1" x14ac:dyDescent="0.25">
      <c r="D510" t="s">
        <v>936</v>
      </c>
      <c r="E510" t="s">
        <v>937</v>
      </c>
      <c r="G510" t="s">
        <v>21</v>
      </c>
      <c r="H510" t="s">
        <v>403</v>
      </c>
      <c r="P510" t="s">
        <v>404</v>
      </c>
      <c r="X510" t="s">
        <v>153</v>
      </c>
      <c r="AB510">
        <v>43</v>
      </c>
      <c r="AC510">
        <v>15</v>
      </c>
      <c r="AF510">
        <v>5776</v>
      </c>
      <c r="AG510">
        <v>5782</v>
      </c>
      <c r="AI510" t="s">
        <v>405</v>
      </c>
      <c r="AL510" t="s">
        <v>406</v>
      </c>
      <c r="AM510">
        <v>2009</v>
      </c>
      <c r="AW510">
        <v>275</v>
      </c>
      <c r="BD510" t="s">
        <v>407</v>
      </c>
    </row>
    <row r="511" spans="4:56" hidden="1" x14ac:dyDescent="0.25">
      <c r="D511" t="s">
        <v>936</v>
      </c>
      <c r="E511" t="s">
        <v>935</v>
      </c>
      <c r="F511" t="s">
        <v>956</v>
      </c>
      <c r="G511" t="s">
        <v>21</v>
      </c>
      <c r="H511" t="s">
        <v>408</v>
      </c>
      <c r="P511" t="s">
        <v>409</v>
      </c>
      <c r="X511" t="s">
        <v>153</v>
      </c>
      <c r="AB511">
        <v>43</v>
      </c>
      <c r="AC511">
        <v>15</v>
      </c>
      <c r="AF511">
        <v>6024</v>
      </c>
      <c r="AG511">
        <v>6030</v>
      </c>
      <c r="AI511" t="s">
        <v>410</v>
      </c>
      <c r="AL511" t="s">
        <v>406</v>
      </c>
      <c r="AM511">
        <v>2009</v>
      </c>
      <c r="AW511">
        <v>119</v>
      </c>
      <c r="BD511" t="s">
        <v>411</v>
      </c>
    </row>
    <row r="512" spans="4:56" hidden="1" x14ac:dyDescent="0.25">
      <c r="D512" t="s">
        <v>936</v>
      </c>
      <c r="E512" t="s">
        <v>939</v>
      </c>
      <c r="F512" t="s">
        <v>953</v>
      </c>
      <c r="G512" t="s">
        <v>21</v>
      </c>
      <c r="H512" t="s">
        <v>412</v>
      </c>
      <c r="P512" t="s">
        <v>413</v>
      </c>
      <c r="X512" t="s">
        <v>414</v>
      </c>
      <c r="AB512">
        <v>155</v>
      </c>
      <c r="AF512">
        <v>2766</v>
      </c>
      <c r="AG512">
        <v>2774</v>
      </c>
      <c r="AI512" t="s">
        <v>415</v>
      </c>
      <c r="AL512" s="5">
        <v>40026</v>
      </c>
      <c r="AM512">
        <v>2009</v>
      </c>
      <c r="AW512">
        <v>22</v>
      </c>
      <c r="BD512" t="s">
        <v>416</v>
      </c>
    </row>
    <row r="513" spans="4:56" hidden="1" x14ac:dyDescent="0.25">
      <c r="D513" t="s">
        <v>936</v>
      </c>
      <c r="E513" t="s">
        <v>937</v>
      </c>
      <c r="G513" t="s">
        <v>21</v>
      </c>
      <c r="H513" t="s">
        <v>417</v>
      </c>
      <c r="P513" t="s">
        <v>418</v>
      </c>
      <c r="X513" t="s">
        <v>60</v>
      </c>
      <c r="AB513">
        <v>364</v>
      </c>
      <c r="AC513" s="6">
        <v>43862</v>
      </c>
      <c r="AF513">
        <v>122</v>
      </c>
      <c r="AG513">
        <v>129</v>
      </c>
      <c r="AI513" t="s">
        <v>419</v>
      </c>
      <c r="AL513" t="s">
        <v>420</v>
      </c>
      <c r="AM513">
        <v>2009</v>
      </c>
      <c r="AW513">
        <v>23</v>
      </c>
      <c r="BD513" t="s">
        <v>421</v>
      </c>
    </row>
    <row r="514" spans="4:56" hidden="1" x14ac:dyDescent="0.25">
      <c r="D514" t="s">
        <v>936</v>
      </c>
      <c r="E514" t="s">
        <v>940</v>
      </c>
      <c r="G514" t="s">
        <v>21</v>
      </c>
      <c r="H514" t="s">
        <v>422</v>
      </c>
      <c r="P514" t="s">
        <v>423</v>
      </c>
      <c r="X514" t="s">
        <v>60</v>
      </c>
      <c r="AB514">
        <v>364</v>
      </c>
      <c r="AC514" s="6">
        <v>43862</v>
      </c>
      <c r="AF514">
        <v>143</v>
      </c>
      <c r="AG514">
        <v>149</v>
      </c>
      <c r="AI514" t="s">
        <v>424</v>
      </c>
      <c r="AL514" t="s">
        <v>420</v>
      </c>
      <c r="AM514">
        <v>2009</v>
      </c>
      <c r="AW514">
        <v>26</v>
      </c>
      <c r="BD514" t="s">
        <v>425</v>
      </c>
    </row>
    <row r="515" spans="4:56" hidden="1" x14ac:dyDescent="0.25">
      <c r="D515" t="s">
        <v>936</v>
      </c>
      <c r="E515" t="s">
        <v>937</v>
      </c>
      <c r="G515" t="s">
        <v>21</v>
      </c>
      <c r="H515" t="s">
        <v>426</v>
      </c>
      <c r="P515" t="s">
        <v>427</v>
      </c>
      <c r="X515" t="s">
        <v>153</v>
      </c>
      <c r="AB515">
        <v>43</v>
      </c>
      <c r="AC515">
        <v>14</v>
      </c>
      <c r="AF515">
        <v>5461</v>
      </c>
      <c r="AG515">
        <v>5466</v>
      </c>
      <c r="AI515" t="s">
        <v>428</v>
      </c>
      <c r="AL515" t="s">
        <v>429</v>
      </c>
      <c r="AM515">
        <v>2009</v>
      </c>
      <c r="AW515">
        <v>39</v>
      </c>
      <c r="BD515" t="s">
        <v>430</v>
      </c>
    </row>
    <row r="516" spans="4:56" hidden="1" x14ac:dyDescent="0.25">
      <c r="D516" t="s">
        <v>936</v>
      </c>
      <c r="E516" t="s">
        <v>940</v>
      </c>
      <c r="G516" t="s">
        <v>21</v>
      </c>
      <c r="H516" t="s">
        <v>431</v>
      </c>
      <c r="P516" t="s">
        <v>432</v>
      </c>
      <c r="X516" t="s">
        <v>147</v>
      </c>
      <c r="AB516">
        <v>166</v>
      </c>
      <c r="AC516">
        <v>1</v>
      </c>
      <c r="AF516">
        <v>27</v>
      </c>
      <c r="AG516">
        <v>32</v>
      </c>
      <c r="AI516" t="s">
        <v>433</v>
      </c>
      <c r="AL516" t="s">
        <v>429</v>
      </c>
      <c r="AM516">
        <v>2009</v>
      </c>
      <c r="AW516">
        <v>20</v>
      </c>
      <c r="BD516" t="s">
        <v>434</v>
      </c>
    </row>
    <row r="517" spans="4:56" x14ac:dyDescent="0.25">
      <c r="AL517" s="5"/>
    </row>
    <row r="518" spans="4:56" hidden="1" x14ac:dyDescent="0.25">
      <c r="D518" t="s">
        <v>936</v>
      </c>
      <c r="E518" t="s">
        <v>938</v>
      </c>
      <c r="F518" t="s">
        <v>971</v>
      </c>
      <c r="G518" t="s">
        <v>21</v>
      </c>
      <c r="H518" t="s">
        <v>435</v>
      </c>
      <c r="P518" t="s">
        <v>436</v>
      </c>
      <c r="X518" t="s">
        <v>275</v>
      </c>
      <c r="AB518">
        <v>76</v>
      </c>
      <c r="AC518">
        <v>5</v>
      </c>
      <c r="AF518">
        <v>616</v>
      </c>
      <c r="AG518">
        <v>622</v>
      </c>
      <c r="AI518" t="s">
        <v>437</v>
      </c>
      <c r="AL518" s="5">
        <v>39995</v>
      </c>
      <c r="AM518">
        <v>2009</v>
      </c>
      <c r="AW518">
        <v>64</v>
      </c>
      <c r="BD518" t="s">
        <v>438</v>
      </c>
    </row>
    <row r="519" spans="4:56" hidden="1" x14ac:dyDescent="0.25">
      <c r="D519" t="s">
        <v>936</v>
      </c>
      <c r="E519" t="s">
        <v>938</v>
      </c>
      <c r="F519" t="s">
        <v>953</v>
      </c>
      <c r="G519" t="s">
        <v>21</v>
      </c>
      <c r="H519" t="s">
        <v>439</v>
      </c>
      <c r="P519" t="s">
        <v>440</v>
      </c>
      <c r="X519" t="s">
        <v>441</v>
      </c>
      <c r="AB519">
        <v>19</v>
      </c>
      <c r="AC519">
        <v>4</v>
      </c>
      <c r="AF519">
        <v>989</v>
      </c>
      <c r="AG519">
        <v>1002</v>
      </c>
      <c r="AI519" t="s">
        <v>442</v>
      </c>
      <c r="AL519" s="5">
        <v>39995</v>
      </c>
      <c r="AM519">
        <v>2009</v>
      </c>
      <c r="AW519">
        <v>11</v>
      </c>
      <c r="BD519" t="s">
        <v>443</v>
      </c>
    </row>
    <row r="520" spans="4:56" hidden="1" x14ac:dyDescent="0.25">
      <c r="D520" t="s">
        <v>936</v>
      </c>
      <c r="E520" t="s">
        <v>938</v>
      </c>
      <c r="F520" t="s">
        <v>971</v>
      </c>
      <c r="G520" t="s">
        <v>21</v>
      </c>
      <c r="H520" t="s">
        <v>444</v>
      </c>
      <c r="P520" t="s">
        <v>445</v>
      </c>
      <c r="X520" t="s">
        <v>249</v>
      </c>
      <c r="AB520">
        <v>38</v>
      </c>
      <c r="AC520">
        <v>4</v>
      </c>
      <c r="AF520">
        <v>1420</v>
      </c>
      <c r="AG520">
        <v>1428</v>
      </c>
      <c r="AI520" t="s">
        <v>446</v>
      </c>
      <c r="AL520" t="s">
        <v>447</v>
      </c>
      <c r="AM520">
        <v>2009</v>
      </c>
      <c r="AW520">
        <v>34</v>
      </c>
      <c r="BD520" t="s">
        <v>448</v>
      </c>
    </row>
    <row r="522" spans="4:56" x14ac:dyDescent="0.25">
      <c r="AL522" s="5"/>
    </row>
    <row r="523" spans="4:56" x14ac:dyDescent="0.25">
      <c r="AC523" s="6"/>
      <c r="AL523" s="5"/>
    </row>
    <row r="524" spans="4:56" hidden="1" x14ac:dyDescent="0.25">
      <c r="D524" t="s">
        <v>936</v>
      </c>
      <c r="E524" t="s">
        <v>940</v>
      </c>
      <c r="G524" t="s">
        <v>21</v>
      </c>
      <c r="H524" t="s">
        <v>449</v>
      </c>
      <c r="P524" t="s">
        <v>450</v>
      </c>
      <c r="X524" t="s">
        <v>175</v>
      </c>
      <c r="AB524">
        <v>43</v>
      </c>
      <c r="AC524">
        <v>12</v>
      </c>
      <c r="AF524">
        <v>3133</v>
      </c>
      <c r="AG524">
        <v>3143</v>
      </c>
      <c r="AI524" t="s">
        <v>451</v>
      </c>
      <c r="AL524" s="5">
        <v>39995</v>
      </c>
      <c r="AM524">
        <v>2009</v>
      </c>
      <c r="AW524">
        <v>22</v>
      </c>
      <c r="BD524" t="s">
        <v>452</v>
      </c>
    </row>
    <row r="525" spans="4:56" x14ac:dyDescent="0.25">
      <c r="AC525" s="6"/>
    </row>
    <row r="526" spans="4:56" hidden="1" x14ac:dyDescent="0.25">
      <c r="D526" t="s">
        <v>936</v>
      </c>
      <c r="E526" t="s">
        <v>943</v>
      </c>
      <c r="G526" t="s">
        <v>21</v>
      </c>
      <c r="H526" t="s">
        <v>453</v>
      </c>
      <c r="P526" t="s">
        <v>454</v>
      </c>
      <c r="X526" t="s">
        <v>153</v>
      </c>
      <c r="AB526">
        <v>43</v>
      </c>
      <c r="AC526">
        <v>12</v>
      </c>
      <c r="AF526">
        <v>4280</v>
      </c>
      <c r="AG526">
        <v>4286</v>
      </c>
      <c r="AI526" t="s">
        <v>455</v>
      </c>
      <c r="AL526" t="s">
        <v>456</v>
      </c>
      <c r="AM526">
        <v>2009</v>
      </c>
      <c r="AW526">
        <v>28</v>
      </c>
      <c r="BD526" t="s">
        <v>457</v>
      </c>
    </row>
    <row r="527" spans="4:56" hidden="1" x14ac:dyDescent="0.25">
      <c r="D527" t="s">
        <v>936</v>
      </c>
      <c r="E527" t="s">
        <v>940</v>
      </c>
      <c r="G527" t="s">
        <v>21</v>
      </c>
      <c r="H527" t="s">
        <v>458</v>
      </c>
      <c r="P527" t="s">
        <v>459</v>
      </c>
      <c r="X527" t="s">
        <v>153</v>
      </c>
      <c r="AB527">
        <v>43</v>
      </c>
      <c r="AC527">
        <v>12</v>
      </c>
      <c r="AF527">
        <v>4412</v>
      </c>
      <c r="AG527">
        <v>4418</v>
      </c>
      <c r="AI527" t="s">
        <v>460</v>
      </c>
      <c r="AL527" t="s">
        <v>456</v>
      </c>
      <c r="AM527">
        <v>2009</v>
      </c>
      <c r="AW527">
        <v>33</v>
      </c>
      <c r="BD527" t="s">
        <v>461</v>
      </c>
    </row>
    <row r="528" spans="4:56" hidden="1" x14ac:dyDescent="0.25">
      <c r="D528" t="s">
        <v>936</v>
      </c>
      <c r="E528" t="s">
        <v>940</v>
      </c>
      <c r="G528" t="s">
        <v>21</v>
      </c>
      <c r="H528" t="s">
        <v>462</v>
      </c>
      <c r="P528" t="s">
        <v>463</v>
      </c>
      <c r="X528" t="s">
        <v>60</v>
      </c>
      <c r="AB528">
        <v>360</v>
      </c>
      <c r="AC528">
        <v>2</v>
      </c>
      <c r="AF528">
        <v>130</v>
      </c>
      <c r="AG528">
        <v>136</v>
      </c>
      <c r="AI528" t="s">
        <v>464</v>
      </c>
      <c r="AL528" t="s">
        <v>465</v>
      </c>
      <c r="AM528">
        <v>2009</v>
      </c>
      <c r="AW528">
        <v>45</v>
      </c>
      <c r="BD528" t="s">
        <v>466</v>
      </c>
    </row>
    <row r="529" spans="1:56" hidden="1" x14ac:dyDescent="0.25">
      <c r="D529" t="s">
        <v>936</v>
      </c>
      <c r="E529" t="s">
        <v>940</v>
      </c>
      <c r="G529" t="s">
        <v>21</v>
      </c>
      <c r="H529" t="s">
        <v>467</v>
      </c>
      <c r="P529" t="s">
        <v>468</v>
      </c>
      <c r="X529" t="s">
        <v>60</v>
      </c>
      <c r="AB529">
        <v>360</v>
      </c>
      <c r="AC529">
        <v>2</v>
      </c>
      <c r="AF529">
        <v>226</v>
      </c>
      <c r="AG529">
        <v>231</v>
      </c>
      <c r="AI529" t="s">
        <v>469</v>
      </c>
      <c r="AL529" t="s">
        <v>465</v>
      </c>
      <c r="AM529">
        <v>2009</v>
      </c>
      <c r="AW529">
        <v>17</v>
      </c>
      <c r="BD529" t="s">
        <v>470</v>
      </c>
    </row>
    <row r="530" spans="1:56" x14ac:dyDescent="0.25">
      <c r="AL530" s="5"/>
    </row>
    <row r="531" spans="1:56" hidden="1" x14ac:dyDescent="0.25">
      <c r="D531" t="s">
        <v>936</v>
      </c>
      <c r="E531" t="s">
        <v>938</v>
      </c>
      <c r="F531" t="s">
        <v>953</v>
      </c>
      <c r="G531" t="s">
        <v>21</v>
      </c>
      <c r="H531" t="s">
        <v>471</v>
      </c>
      <c r="P531" t="s">
        <v>472</v>
      </c>
      <c r="X531" t="s">
        <v>167</v>
      </c>
      <c r="AB531">
        <v>172</v>
      </c>
      <c r="AC531">
        <v>3</v>
      </c>
      <c r="AF531">
        <v>393</v>
      </c>
      <c r="AG531">
        <v>403</v>
      </c>
      <c r="AI531" t="s">
        <v>473</v>
      </c>
      <c r="AL531" s="5">
        <v>39965</v>
      </c>
      <c r="AM531">
        <v>2009</v>
      </c>
      <c r="AW531">
        <v>22</v>
      </c>
      <c r="BD531" t="s">
        <v>474</v>
      </c>
    </row>
    <row r="532" spans="1:56" x14ac:dyDescent="0.25">
      <c r="AL532" s="5"/>
    </row>
    <row r="533" spans="1:56" hidden="1" x14ac:dyDescent="0.25">
      <c r="A533" t="s">
        <v>938</v>
      </c>
      <c r="B533">
        <v>15</v>
      </c>
      <c r="E533" t="s">
        <v>940</v>
      </c>
      <c r="G533" t="s">
        <v>21</v>
      </c>
      <c r="H533" t="s">
        <v>476</v>
      </c>
      <c r="P533" t="s">
        <v>477</v>
      </c>
      <c r="X533" t="s">
        <v>60</v>
      </c>
      <c r="AB533">
        <v>360</v>
      </c>
      <c r="AC533">
        <v>1</v>
      </c>
      <c r="AF533">
        <v>17</v>
      </c>
      <c r="AG533">
        <v>25</v>
      </c>
      <c r="AI533" t="s">
        <v>478</v>
      </c>
      <c r="AL533" t="s">
        <v>479</v>
      </c>
      <c r="AM533">
        <v>2009</v>
      </c>
      <c r="AW533">
        <v>41</v>
      </c>
      <c r="BD533" t="s">
        <v>480</v>
      </c>
    </row>
    <row r="534" spans="1:56" hidden="1" x14ac:dyDescent="0.25">
      <c r="A534" t="s">
        <v>939</v>
      </c>
      <c r="B534">
        <v>12</v>
      </c>
      <c r="E534" t="s">
        <v>938</v>
      </c>
      <c r="F534" t="s">
        <v>952</v>
      </c>
      <c r="G534" t="s">
        <v>21</v>
      </c>
      <c r="H534" t="s">
        <v>481</v>
      </c>
      <c r="P534" t="s">
        <v>482</v>
      </c>
      <c r="X534" t="s">
        <v>147</v>
      </c>
      <c r="AB534">
        <v>164</v>
      </c>
      <c r="AC534" s="6">
        <v>43892</v>
      </c>
      <c r="AF534">
        <v>510</v>
      </c>
      <c r="AG534">
        <v>516</v>
      </c>
      <c r="AI534" t="s">
        <v>483</v>
      </c>
      <c r="AL534" t="s">
        <v>484</v>
      </c>
      <c r="AM534">
        <v>2009</v>
      </c>
      <c r="AW534">
        <v>23</v>
      </c>
      <c r="BD534" t="s">
        <v>485</v>
      </c>
    </row>
    <row r="535" spans="1:56" x14ac:dyDescent="0.25">
      <c r="AC535" s="6"/>
    </row>
    <row r="538" spans="1:56" hidden="1" x14ac:dyDescent="0.25">
      <c r="D538" t="s">
        <v>936</v>
      </c>
      <c r="E538" t="s">
        <v>942</v>
      </c>
      <c r="G538" t="s">
        <v>21</v>
      </c>
      <c r="H538" t="s">
        <v>487</v>
      </c>
      <c r="P538" t="s">
        <v>488</v>
      </c>
      <c r="X538" t="s">
        <v>489</v>
      </c>
      <c r="AB538">
        <v>43</v>
      </c>
      <c r="AC538">
        <v>16</v>
      </c>
      <c r="AF538">
        <v>2550</v>
      </c>
      <c r="AG538">
        <v>2560</v>
      </c>
      <c r="AI538" t="s">
        <v>490</v>
      </c>
      <c r="AL538" s="5">
        <v>39934</v>
      </c>
      <c r="AM538">
        <v>2009</v>
      </c>
      <c r="AW538">
        <v>14</v>
      </c>
      <c r="BD538" t="s">
        <v>491</v>
      </c>
    </row>
    <row r="539" spans="1:56" hidden="1" x14ac:dyDescent="0.25">
      <c r="D539" t="s">
        <v>936</v>
      </c>
      <c r="E539" t="s">
        <v>945</v>
      </c>
      <c r="G539" t="s">
        <v>21</v>
      </c>
      <c r="H539" t="s">
        <v>492</v>
      </c>
      <c r="P539" t="s">
        <v>493</v>
      </c>
      <c r="X539" t="s">
        <v>494</v>
      </c>
      <c r="AB539">
        <v>117</v>
      </c>
      <c r="AC539">
        <v>5</v>
      </c>
      <c r="AF539">
        <v>778</v>
      </c>
      <c r="AG539">
        <v>783</v>
      </c>
      <c r="AI539" t="s">
        <v>495</v>
      </c>
      <c r="AL539" s="5">
        <v>39934</v>
      </c>
      <c r="AM539">
        <v>2009</v>
      </c>
      <c r="AW539">
        <v>37</v>
      </c>
      <c r="BD539" t="s">
        <v>496</v>
      </c>
    </row>
    <row r="540" spans="1:56" hidden="1" x14ac:dyDescent="0.25">
      <c r="D540" t="s">
        <v>936</v>
      </c>
      <c r="E540" t="s">
        <v>937</v>
      </c>
      <c r="G540" t="s">
        <v>21</v>
      </c>
      <c r="H540" t="s">
        <v>497</v>
      </c>
      <c r="P540" t="s">
        <v>498</v>
      </c>
      <c r="X540" t="s">
        <v>153</v>
      </c>
      <c r="AB540">
        <v>43</v>
      </c>
      <c r="AC540">
        <v>9</v>
      </c>
      <c r="AF540">
        <v>3115</v>
      </c>
      <c r="AG540">
        <v>3121</v>
      </c>
      <c r="AI540" t="s">
        <v>499</v>
      </c>
      <c r="AL540" t="s">
        <v>486</v>
      </c>
      <c r="AM540">
        <v>2009</v>
      </c>
      <c r="AW540">
        <v>298</v>
      </c>
      <c r="BD540" t="s">
        <v>500</v>
      </c>
    </row>
    <row r="543" spans="1:56" hidden="1" x14ac:dyDescent="0.25">
      <c r="D543" t="s">
        <v>936</v>
      </c>
      <c r="E543" t="s">
        <v>938</v>
      </c>
      <c r="F543" t="s">
        <v>964</v>
      </c>
      <c r="G543" t="s">
        <v>21</v>
      </c>
      <c r="H543" t="s">
        <v>501</v>
      </c>
      <c r="P543" t="s">
        <v>502</v>
      </c>
      <c r="X543" t="s">
        <v>348</v>
      </c>
      <c r="AB543">
        <v>407</v>
      </c>
      <c r="AC543">
        <v>10</v>
      </c>
      <c r="AF543">
        <v>3372</v>
      </c>
      <c r="AG543">
        <v>3384</v>
      </c>
      <c r="AI543" t="s">
        <v>503</v>
      </c>
      <c r="AL543" t="s">
        <v>486</v>
      </c>
      <c r="AM543">
        <v>2009</v>
      </c>
      <c r="AW543">
        <v>60</v>
      </c>
      <c r="BD543" t="s">
        <v>504</v>
      </c>
    </row>
    <row r="544" spans="1:56" x14ac:dyDescent="0.25">
      <c r="AL544" s="5"/>
    </row>
    <row r="545" spans="1:56" hidden="1" x14ac:dyDescent="0.25">
      <c r="A545" t="s">
        <v>946</v>
      </c>
      <c r="B545">
        <v>1</v>
      </c>
      <c r="E545" t="s">
        <v>940</v>
      </c>
      <c r="G545" t="s">
        <v>21</v>
      </c>
      <c r="H545" t="s">
        <v>505</v>
      </c>
      <c r="P545" t="s">
        <v>506</v>
      </c>
      <c r="X545" t="s">
        <v>153</v>
      </c>
      <c r="AB545">
        <v>43</v>
      </c>
      <c r="AC545">
        <v>8</v>
      </c>
      <c r="AF545">
        <v>2825</v>
      </c>
      <c r="AG545">
        <v>2830</v>
      </c>
      <c r="AI545" t="s">
        <v>507</v>
      </c>
      <c r="AL545" t="s">
        <v>508</v>
      </c>
      <c r="AM545">
        <v>2009</v>
      </c>
      <c r="AW545">
        <v>27</v>
      </c>
      <c r="BD545" t="s">
        <v>509</v>
      </c>
    </row>
    <row r="546" spans="1:56" hidden="1" x14ac:dyDescent="0.25">
      <c r="A546" t="s">
        <v>944</v>
      </c>
      <c r="B546">
        <v>2</v>
      </c>
      <c r="E546" t="s">
        <v>940</v>
      </c>
      <c r="G546" t="s">
        <v>21</v>
      </c>
      <c r="H546" t="s">
        <v>510</v>
      </c>
      <c r="P546" t="s">
        <v>511</v>
      </c>
      <c r="X546" t="s">
        <v>512</v>
      </c>
      <c r="AB546">
        <v>106</v>
      </c>
      <c r="AC546" s="6">
        <v>43862</v>
      </c>
      <c r="AF546">
        <v>15</v>
      </c>
      <c r="AG546">
        <v>28</v>
      </c>
      <c r="AI546" t="s">
        <v>513</v>
      </c>
      <c r="AL546" t="s">
        <v>508</v>
      </c>
      <c r="AM546">
        <v>2009</v>
      </c>
      <c r="AW546">
        <v>29</v>
      </c>
      <c r="BD546" t="s">
        <v>514</v>
      </c>
    </row>
    <row r="548" spans="1:56" hidden="1" x14ac:dyDescent="0.25">
      <c r="E548" t="s">
        <v>939</v>
      </c>
      <c r="F548" t="s">
        <v>953</v>
      </c>
      <c r="G548" t="s">
        <v>21</v>
      </c>
      <c r="H548" t="s">
        <v>516</v>
      </c>
      <c r="P548" t="s">
        <v>517</v>
      </c>
      <c r="X548" t="s">
        <v>518</v>
      </c>
      <c r="AB548">
        <v>58</v>
      </c>
      <c r="AC548">
        <v>4</v>
      </c>
      <c r="AF548">
        <v>300</v>
      </c>
      <c r="AG548">
        <v>307</v>
      </c>
      <c r="AI548" t="s">
        <v>519</v>
      </c>
      <c r="AL548" s="5">
        <v>39904</v>
      </c>
      <c r="AM548">
        <v>2009</v>
      </c>
      <c r="AW548">
        <v>15</v>
      </c>
      <c r="BD548" t="s">
        <v>520</v>
      </c>
    </row>
    <row r="549" spans="1:56" hidden="1" x14ac:dyDescent="0.25">
      <c r="B549">
        <v>2019</v>
      </c>
      <c r="E549" t="s">
        <v>937</v>
      </c>
      <c r="G549" t="s">
        <v>21</v>
      </c>
      <c r="H549" t="s">
        <v>521</v>
      </c>
      <c r="P549" t="s">
        <v>522</v>
      </c>
      <c r="X549" t="s">
        <v>153</v>
      </c>
      <c r="AB549">
        <v>43</v>
      </c>
      <c r="AC549">
        <v>7</v>
      </c>
      <c r="AF549">
        <v>2341</v>
      </c>
      <c r="AG549">
        <v>2347</v>
      </c>
      <c r="AI549" t="s">
        <v>523</v>
      </c>
      <c r="AL549" t="s">
        <v>515</v>
      </c>
      <c r="AM549">
        <v>2009</v>
      </c>
      <c r="AW549">
        <v>21</v>
      </c>
      <c r="BD549" t="s">
        <v>524</v>
      </c>
    </row>
    <row r="550" spans="1:56" hidden="1" x14ac:dyDescent="0.25">
      <c r="A550" t="s">
        <v>935</v>
      </c>
      <c r="B550">
        <v>28</v>
      </c>
      <c r="E550" t="s">
        <v>940</v>
      </c>
      <c r="G550" t="s">
        <v>21</v>
      </c>
      <c r="H550" t="s">
        <v>525</v>
      </c>
      <c r="P550" t="s">
        <v>526</v>
      </c>
      <c r="X550" t="s">
        <v>527</v>
      </c>
      <c r="AB550">
        <v>90</v>
      </c>
      <c r="AC550">
        <v>5</v>
      </c>
      <c r="AF550">
        <v>1950</v>
      </c>
      <c r="AG550">
        <v>1955</v>
      </c>
      <c r="AI550" t="s">
        <v>528</v>
      </c>
      <c r="AL550" s="5">
        <v>39904</v>
      </c>
      <c r="AM550">
        <v>2009</v>
      </c>
      <c r="AW550">
        <v>5</v>
      </c>
      <c r="BD550" t="s">
        <v>529</v>
      </c>
    </row>
    <row r="551" spans="1:56" hidden="1" x14ac:dyDescent="0.25">
      <c r="D551" t="s">
        <v>936</v>
      </c>
      <c r="E551" t="s">
        <v>938</v>
      </c>
      <c r="F551" t="s">
        <v>958</v>
      </c>
      <c r="G551" t="s">
        <v>21</v>
      </c>
      <c r="H551" t="s">
        <v>530</v>
      </c>
      <c r="P551" t="s">
        <v>531</v>
      </c>
      <c r="X551" t="s">
        <v>532</v>
      </c>
      <c r="AB551">
        <v>100</v>
      </c>
      <c r="AC551">
        <v>4</v>
      </c>
      <c r="AF551">
        <v>301</v>
      </c>
      <c r="AG551">
        <v>307</v>
      </c>
      <c r="AI551" t="s">
        <v>533</v>
      </c>
      <c r="AL551" s="5">
        <v>39904</v>
      </c>
      <c r="AM551">
        <v>2009</v>
      </c>
      <c r="AW551">
        <v>48</v>
      </c>
      <c r="BD551" t="s">
        <v>534</v>
      </c>
    </row>
    <row r="552" spans="1:56" hidden="1" x14ac:dyDescent="0.25">
      <c r="A552" t="s">
        <v>938</v>
      </c>
      <c r="B552">
        <v>27</v>
      </c>
      <c r="E552" t="s">
        <v>937</v>
      </c>
      <c r="G552" t="s">
        <v>21</v>
      </c>
      <c r="H552" t="s">
        <v>535</v>
      </c>
      <c r="P552" t="s">
        <v>536</v>
      </c>
      <c r="X552" t="s">
        <v>60</v>
      </c>
      <c r="AB552">
        <v>357</v>
      </c>
      <c r="AC552">
        <v>1</v>
      </c>
      <c r="AF552">
        <v>42</v>
      </c>
      <c r="AG552">
        <v>50</v>
      </c>
      <c r="AI552" t="s">
        <v>537</v>
      </c>
      <c r="AL552" t="s">
        <v>538</v>
      </c>
      <c r="AM552">
        <v>2009</v>
      </c>
      <c r="AW552">
        <v>67</v>
      </c>
      <c r="BD552" t="s">
        <v>539</v>
      </c>
    </row>
    <row r="554" spans="1:56" hidden="1" x14ac:dyDescent="0.25">
      <c r="D554" t="s">
        <v>936</v>
      </c>
      <c r="E554" t="s">
        <v>940</v>
      </c>
      <c r="G554" t="s">
        <v>21</v>
      </c>
      <c r="H554" t="s">
        <v>541</v>
      </c>
      <c r="P554" t="s">
        <v>542</v>
      </c>
      <c r="X554" t="s">
        <v>153</v>
      </c>
      <c r="AB554">
        <v>43</v>
      </c>
      <c r="AC554">
        <v>6</v>
      </c>
      <c r="AF554">
        <v>1970</v>
      </c>
      <c r="AG554">
        <v>1976</v>
      </c>
      <c r="AI554" t="s">
        <v>543</v>
      </c>
      <c r="AL554" t="s">
        <v>540</v>
      </c>
      <c r="AM554">
        <v>2009</v>
      </c>
      <c r="AW554">
        <v>46</v>
      </c>
      <c r="BD554" t="s">
        <v>544</v>
      </c>
    </row>
    <row r="555" spans="1:56" hidden="1" x14ac:dyDescent="0.25">
      <c r="A555" t="s">
        <v>939</v>
      </c>
      <c r="B555">
        <v>10</v>
      </c>
      <c r="E555" t="s">
        <v>935</v>
      </c>
      <c r="F555" t="s">
        <v>964</v>
      </c>
      <c r="G555" t="s">
        <v>21</v>
      </c>
      <c r="H555" t="s">
        <v>545</v>
      </c>
      <c r="P555" t="s">
        <v>546</v>
      </c>
      <c r="X555" t="s">
        <v>321</v>
      </c>
      <c r="AB555">
        <v>157</v>
      </c>
      <c r="AC555">
        <v>3</v>
      </c>
      <c r="AF555">
        <v>946</v>
      </c>
      <c r="AG555">
        <v>954</v>
      </c>
      <c r="AI555" t="s">
        <v>547</v>
      </c>
      <c r="AL555" t="s">
        <v>548</v>
      </c>
      <c r="AM555">
        <v>2009</v>
      </c>
      <c r="AW555">
        <v>27</v>
      </c>
      <c r="BD555" t="s">
        <v>549</v>
      </c>
    </row>
    <row r="556" spans="1:56" hidden="1" x14ac:dyDescent="0.25">
      <c r="D556" t="s">
        <v>936</v>
      </c>
      <c r="E556" t="s">
        <v>940</v>
      </c>
      <c r="G556" t="s">
        <v>21</v>
      </c>
      <c r="H556" t="s">
        <v>550</v>
      </c>
      <c r="P556" t="s">
        <v>551</v>
      </c>
      <c r="X556" t="s">
        <v>153</v>
      </c>
      <c r="AB556">
        <v>43</v>
      </c>
      <c r="AC556">
        <v>5</v>
      </c>
      <c r="AF556">
        <v>1299</v>
      </c>
      <c r="AG556">
        <v>1304</v>
      </c>
      <c r="AI556" t="s">
        <v>552</v>
      </c>
      <c r="AL556" t="s">
        <v>553</v>
      </c>
      <c r="AM556">
        <v>2009</v>
      </c>
      <c r="AW556">
        <v>20</v>
      </c>
      <c r="BD556" t="s">
        <v>554</v>
      </c>
    </row>
    <row r="557" spans="1:56" hidden="1" x14ac:dyDescent="0.25">
      <c r="D557" t="s">
        <v>936</v>
      </c>
      <c r="E557" t="s">
        <v>935</v>
      </c>
      <c r="F557" t="s">
        <v>953</v>
      </c>
      <c r="G557" t="s">
        <v>21</v>
      </c>
      <c r="H557" t="s">
        <v>555</v>
      </c>
      <c r="P557" t="s">
        <v>556</v>
      </c>
      <c r="X557" t="s">
        <v>153</v>
      </c>
      <c r="AB557">
        <v>43</v>
      </c>
      <c r="AC557">
        <v>5</v>
      </c>
      <c r="AF557">
        <v>1310</v>
      </c>
      <c r="AG557">
        <v>1315</v>
      </c>
      <c r="AI557" t="s">
        <v>557</v>
      </c>
      <c r="AL557" t="s">
        <v>553</v>
      </c>
      <c r="AM557">
        <v>2009</v>
      </c>
      <c r="AW557">
        <v>26</v>
      </c>
      <c r="BD557" t="s">
        <v>558</v>
      </c>
    </row>
    <row r="558" spans="1:56" hidden="1" x14ac:dyDescent="0.25">
      <c r="D558" t="s">
        <v>936</v>
      </c>
      <c r="E558" t="s">
        <v>937</v>
      </c>
      <c r="G558" t="s">
        <v>21</v>
      </c>
      <c r="H558" t="s">
        <v>559</v>
      </c>
      <c r="P558" t="s">
        <v>560</v>
      </c>
      <c r="X558" t="s">
        <v>153</v>
      </c>
      <c r="AB558">
        <v>43</v>
      </c>
      <c r="AC558">
        <v>5</v>
      </c>
      <c r="AF558">
        <v>1373</v>
      </c>
      <c r="AG558">
        <v>1378</v>
      </c>
      <c r="AI558" t="s">
        <v>561</v>
      </c>
      <c r="AL558" t="s">
        <v>553</v>
      </c>
      <c r="AM558">
        <v>2009</v>
      </c>
      <c r="AW558">
        <v>107</v>
      </c>
      <c r="BD558" t="s">
        <v>562</v>
      </c>
    </row>
    <row r="560" spans="1:56" hidden="1" x14ac:dyDescent="0.25">
      <c r="D560" t="s">
        <v>936</v>
      </c>
      <c r="E560" t="s">
        <v>940</v>
      </c>
      <c r="G560" t="s">
        <v>21</v>
      </c>
      <c r="H560" t="s">
        <v>563</v>
      </c>
      <c r="P560" t="s">
        <v>564</v>
      </c>
      <c r="X560" t="s">
        <v>153</v>
      </c>
      <c r="AB560">
        <v>43</v>
      </c>
      <c r="AC560">
        <v>5</v>
      </c>
      <c r="AF560">
        <v>1437</v>
      </c>
      <c r="AG560">
        <v>1442</v>
      </c>
      <c r="AI560" t="s">
        <v>565</v>
      </c>
      <c r="AL560" t="s">
        <v>553</v>
      </c>
      <c r="AM560">
        <v>2009</v>
      </c>
      <c r="AW560">
        <v>55</v>
      </c>
      <c r="BD560" t="s">
        <v>566</v>
      </c>
    </row>
    <row r="561" spans="1:56" hidden="1" x14ac:dyDescent="0.25">
      <c r="A561" t="s">
        <v>946</v>
      </c>
      <c r="B561">
        <v>3</v>
      </c>
      <c r="E561" t="s">
        <v>938</v>
      </c>
      <c r="F561" t="s">
        <v>969</v>
      </c>
      <c r="G561" t="s">
        <v>21</v>
      </c>
      <c r="H561" t="s">
        <v>567</v>
      </c>
      <c r="P561" t="s">
        <v>568</v>
      </c>
      <c r="X561" t="s">
        <v>249</v>
      </c>
      <c r="AB561">
        <v>38</v>
      </c>
      <c r="AC561">
        <v>2</v>
      </c>
      <c r="AF561">
        <v>587</v>
      </c>
      <c r="AG561">
        <v>597</v>
      </c>
      <c r="AI561" t="s">
        <v>569</v>
      </c>
      <c r="AL561" t="s">
        <v>570</v>
      </c>
      <c r="AM561">
        <v>2009</v>
      </c>
      <c r="AW561">
        <v>6</v>
      </c>
      <c r="BD561" t="s">
        <v>571</v>
      </c>
    </row>
    <row r="562" spans="1:56" hidden="1" x14ac:dyDescent="0.25">
      <c r="A562" t="s">
        <v>944</v>
      </c>
      <c r="B562">
        <v>8</v>
      </c>
      <c r="E562" t="s">
        <v>935</v>
      </c>
      <c r="F562" t="s">
        <v>964</v>
      </c>
      <c r="G562" t="s">
        <v>21</v>
      </c>
      <c r="H562" t="s">
        <v>572</v>
      </c>
      <c r="P562" t="s">
        <v>573</v>
      </c>
      <c r="X562" t="s">
        <v>574</v>
      </c>
      <c r="AB562">
        <v>70</v>
      </c>
      <c r="AC562">
        <v>4</v>
      </c>
      <c r="AF562">
        <v>540</v>
      </c>
      <c r="AG562">
        <v>545</v>
      </c>
      <c r="AI562" t="s">
        <v>575</v>
      </c>
      <c r="AL562" s="5">
        <v>39873</v>
      </c>
      <c r="AM562">
        <v>2009</v>
      </c>
      <c r="AW562">
        <v>8</v>
      </c>
      <c r="BD562" t="s">
        <v>576</v>
      </c>
    </row>
    <row r="563" spans="1:56" x14ac:dyDescent="0.25">
      <c r="AL563" s="5"/>
    </row>
    <row r="564" spans="1:56" x14ac:dyDescent="0.25">
      <c r="AC564" s="6"/>
    </row>
    <row r="567" spans="1:56" hidden="1" x14ac:dyDescent="0.25">
      <c r="D567" t="s">
        <v>936</v>
      </c>
      <c r="E567" t="s">
        <v>943</v>
      </c>
      <c r="G567" t="s">
        <v>21</v>
      </c>
      <c r="H567" t="s">
        <v>577</v>
      </c>
      <c r="P567" t="s">
        <v>578</v>
      </c>
      <c r="X567" t="s">
        <v>153</v>
      </c>
      <c r="AB567">
        <v>43</v>
      </c>
      <c r="AC567">
        <v>3</v>
      </c>
      <c r="AF567">
        <v>630</v>
      </c>
      <c r="AG567">
        <v>636</v>
      </c>
      <c r="AI567" t="s">
        <v>579</v>
      </c>
      <c r="AL567" t="s">
        <v>580</v>
      </c>
      <c r="AM567">
        <v>2009</v>
      </c>
      <c r="AW567">
        <v>69</v>
      </c>
      <c r="BD567" t="s">
        <v>581</v>
      </c>
    </row>
    <row r="568" spans="1:56" hidden="1" x14ac:dyDescent="0.25">
      <c r="A568" t="s">
        <v>951</v>
      </c>
      <c r="B568">
        <f>SUM(B550:B564)</f>
        <v>76</v>
      </c>
      <c r="E568" t="s">
        <v>937</v>
      </c>
      <c r="G568" t="s">
        <v>21</v>
      </c>
      <c r="H568" t="s">
        <v>582</v>
      </c>
      <c r="P568" t="s">
        <v>583</v>
      </c>
      <c r="X568" t="s">
        <v>153</v>
      </c>
      <c r="AB568">
        <v>43</v>
      </c>
      <c r="AC568">
        <v>3</v>
      </c>
      <c r="AF568">
        <v>711</v>
      </c>
      <c r="AG568">
        <v>717</v>
      </c>
      <c r="AI568" t="s">
        <v>584</v>
      </c>
      <c r="AL568" t="s">
        <v>580</v>
      </c>
      <c r="AM568">
        <v>2009</v>
      </c>
      <c r="AW568">
        <v>8</v>
      </c>
      <c r="BD568" t="s">
        <v>585</v>
      </c>
    </row>
    <row r="569" spans="1:56" hidden="1" x14ac:dyDescent="0.25">
      <c r="D569" t="s">
        <v>936</v>
      </c>
      <c r="E569" t="s">
        <v>940</v>
      </c>
      <c r="G569" t="s">
        <v>21</v>
      </c>
      <c r="H569" t="s">
        <v>586</v>
      </c>
      <c r="P569" t="s">
        <v>587</v>
      </c>
      <c r="X569" t="s">
        <v>197</v>
      </c>
      <c r="AB569">
        <v>59</v>
      </c>
      <c r="AC569">
        <v>2</v>
      </c>
      <c r="AF569">
        <v>139</v>
      </c>
      <c r="AG569">
        <v>147</v>
      </c>
      <c r="AI569" t="s">
        <v>588</v>
      </c>
      <c r="AL569" s="5">
        <v>39845</v>
      </c>
      <c r="AM569">
        <v>2009</v>
      </c>
      <c r="AW569">
        <v>6</v>
      </c>
      <c r="BD569" t="s">
        <v>589</v>
      </c>
    </row>
    <row r="570" spans="1:56" x14ac:dyDescent="0.25">
      <c r="AC570" s="6"/>
    </row>
    <row r="571" spans="1:56" hidden="1" x14ac:dyDescent="0.25">
      <c r="E571" t="s">
        <v>940</v>
      </c>
      <c r="G571" t="s">
        <v>21</v>
      </c>
      <c r="H571" t="s">
        <v>590</v>
      </c>
      <c r="P571" t="s">
        <v>591</v>
      </c>
      <c r="X571" t="s">
        <v>60</v>
      </c>
      <c r="AB571">
        <v>352</v>
      </c>
      <c r="AC571" s="6">
        <v>43862</v>
      </c>
      <c r="AF571">
        <v>133</v>
      </c>
      <c r="AG571">
        <v>144</v>
      </c>
      <c r="AI571" t="s">
        <v>592</v>
      </c>
      <c r="AL571" t="s">
        <v>593</v>
      </c>
      <c r="AM571">
        <v>2009</v>
      </c>
      <c r="AW571">
        <v>34</v>
      </c>
      <c r="BD571" t="s">
        <v>594</v>
      </c>
    </row>
    <row r="572" spans="1:56" hidden="1" x14ac:dyDescent="0.25">
      <c r="D572" t="s">
        <v>936</v>
      </c>
      <c r="E572" t="s">
        <v>940</v>
      </c>
      <c r="G572" t="s">
        <v>21</v>
      </c>
      <c r="H572" t="s">
        <v>595</v>
      </c>
      <c r="P572" t="s">
        <v>596</v>
      </c>
      <c r="X572" t="s">
        <v>60</v>
      </c>
      <c r="AB572">
        <v>352</v>
      </c>
      <c r="AC572" s="6">
        <v>43862</v>
      </c>
      <c r="AF572">
        <v>145</v>
      </c>
      <c r="AG572">
        <v>151</v>
      </c>
      <c r="AI572" t="s">
        <v>597</v>
      </c>
      <c r="AL572" t="s">
        <v>593</v>
      </c>
      <c r="AM572">
        <v>2009</v>
      </c>
      <c r="AW572">
        <v>32</v>
      </c>
      <c r="BD572" t="s">
        <v>598</v>
      </c>
    </row>
    <row r="573" spans="1:56" hidden="1" x14ac:dyDescent="0.25">
      <c r="D573" t="s">
        <v>936</v>
      </c>
      <c r="E573" t="s">
        <v>937</v>
      </c>
      <c r="G573" t="s">
        <v>21</v>
      </c>
      <c r="H573" t="s">
        <v>599</v>
      </c>
      <c r="P573" t="s">
        <v>600</v>
      </c>
      <c r="X573" t="s">
        <v>153</v>
      </c>
      <c r="AB573">
        <v>43</v>
      </c>
      <c r="AC573">
        <v>2</v>
      </c>
      <c r="AF573">
        <v>318</v>
      </c>
      <c r="AG573">
        <v>323</v>
      </c>
      <c r="AI573" t="s">
        <v>601</v>
      </c>
      <c r="AL573" t="s">
        <v>593</v>
      </c>
      <c r="AM573">
        <v>2009</v>
      </c>
      <c r="AW573">
        <v>32</v>
      </c>
      <c r="BD573" t="s">
        <v>602</v>
      </c>
    </row>
    <row r="574" spans="1:56" hidden="1" x14ac:dyDescent="0.25">
      <c r="D574" t="s">
        <v>936</v>
      </c>
      <c r="E574" t="s">
        <v>937</v>
      </c>
      <c r="G574" t="s">
        <v>21</v>
      </c>
      <c r="H574" t="s">
        <v>603</v>
      </c>
      <c r="P574" t="s">
        <v>604</v>
      </c>
      <c r="X574" t="s">
        <v>153</v>
      </c>
      <c r="AB574">
        <v>43</v>
      </c>
      <c r="AC574">
        <v>2</v>
      </c>
      <c r="AF574">
        <v>343</v>
      </c>
      <c r="AG574">
        <v>349</v>
      </c>
      <c r="AI574" t="s">
        <v>605</v>
      </c>
      <c r="AL574" t="s">
        <v>593</v>
      </c>
      <c r="AM574">
        <v>2009</v>
      </c>
      <c r="AW574">
        <v>30</v>
      </c>
      <c r="BD574" t="s">
        <v>606</v>
      </c>
    </row>
    <row r="576" spans="1:56" hidden="1" x14ac:dyDescent="0.25">
      <c r="D576" t="s">
        <v>936</v>
      </c>
      <c r="E576" t="s">
        <v>942</v>
      </c>
      <c r="G576" t="s">
        <v>21</v>
      </c>
      <c r="H576" t="s">
        <v>608</v>
      </c>
      <c r="P576" t="s">
        <v>609</v>
      </c>
      <c r="X576" t="s">
        <v>607</v>
      </c>
      <c r="AB576">
        <v>43</v>
      </c>
      <c r="AC576">
        <v>9</v>
      </c>
      <c r="AF576">
        <v>891</v>
      </c>
      <c r="AG576">
        <v>901</v>
      </c>
      <c r="AI576" t="s">
        <v>610</v>
      </c>
      <c r="AL576">
        <v>2009</v>
      </c>
      <c r="AM576">
        <v>2009</v>
      </c>
      <c r="AW576">
        <v>11</v>
      </c>
      <c r="BD576" t="s">
        <v>611</v>
      </c>
    </row>
    <row r="577" spans="4:56" hidden="1" x14ac:dyDescent="0.25">
      <c r="D577" t="s">
        <v>936</v>
      </c>
      <c r="E577" t="s">
        <v>936</v>
      </c>
      <c r="F577" t="s">
        <v>936</v>
      </c>
      <c r="G577" t="s">
        <v>21</v>
      </c>
      <c r="H577" t="s">
        <v>612</v>
      </c>
      <c r="P577" t="s">
        <v>613</v>
      </c>
      <c r="X577" t="s">
        <v>614</v>
      </c>
      <c r="AB577">
        <v>6</v>
      </c>
      <c r="AC577">
        <v>7</v>
      </c>
      <c r="AF577">
        <v>1209</v>
      </c>
      <c r="AG577">
        <v>1227</v>
      </c>
      <c r="AI577" t="s">
        <v>615</v>
      </c>
      <c r="AL577">
        <v>2009</v>
      </c>
      <c r="AM577">
        <v>2009</v>
      </c>
      <c r="AW577">
        <v>37</v>
      </c>
      <c r="BD577" t="s">
        <v>616</v>
      </c>
    </row>
    <row r="578" spans="4:56" hidden="1" x14ac:dyDescent="0.25">
      <c r="D578" t="s">
        <v>936</v>
      </c>
      <c r="E578" t="s">
        <v>947</v>
      </c>
      <c r="G578" t="s">
        <v>21</v>
      </c>
      <c r="H578" t="s">
        <v>617</v>
      </c>
      <c r="P578" t="s">
        <v>618</v>
      </c>
      <c r="X578" t="s">
        <v>619</v>
      </c>
      <c r="AB578">
        <v>4</v>
      </c>
      <c r="AC578">
        <v>1</v>
      </c>
      <c r="AF578">
        <v>49</v>
      </c>
      <c r="AG578">
        <v>59</v>
      </c>
      <c r="AL578">
        <v>2009</v>
      </c>
      <c r="AM578">
        <v>2009</v>
      </c>
      <c r="AW578">
        <v>13</v>
      </c>
      <c r="BD578" t="s">
        <v>620</v>
      </c>
    </row>
    <row r="579" spans="4:56" hidden="1" x14ac:dyDescent="0.25">
      <c r="D579" t="s">
        <v>936</v>
      </c>
      <c r="E579" t="s">
        <v>940</v>
      </c>
      <c r="G579" t="s">
        <v>21</v>
      </c>
      <c r="H579" t="s">
        <v>621</v>
      </c>
      <c r="P579" t="s">
        <v>622</v>
      </c>
      <c r="X579" t="s">
        <v>623</v>
      </c>
      <c r="AB579">
        <v>2</v>
      </c>
      <c r="AC579">
        <v>5</v>
      </c>
      <c r="AF579">
        <v>517</v>
      </c>
      <c r="AG579">
        <v>523</v>
      </c>
      <c r="AI579" t="s">
        <v>624</v>
      </c>
      <c r="AL579">
        <v>2009</v>
      </c>
      <c r="AM579">
        <v>2009</v>
      </c>
      <c r="AW579">
        <v>17</v>
      </c>
      <c r="BD579" t="s">
        <v>625</v>
      </c>
    </row>
    <row r="580" spans="4:56" hidden="1" x14ac:dyDescent="0.25">
      <c r="D580" t="s">
        <v>936</v>
      </c>
      <c r="E580" t="s">
        <v>940</v>
      </c>
      <c r="G580" t="s">
        <v>21</v>
      </c>
      <c r="H580" t="s">
        <v>626</v>
      </c>
      <c r="P580" t="s">
        <v>627</v>
      </c>
      <c r="X580" t="s">
        <v>628</v>
      </c>
      <c r="AB580">
        <v>6</v>
      </c>
      <c r="AC580">
        <v>3</v>
      </c>
      <c r="AF580">
        <v>268</v>
      </c>
      <c r="AG580">
        <v>272</v>
      </c>
      <c r="AI580" t="s">
        <v>629</v>
      </c>
      <c r="AL580">
        <v>2009</v>
      </c>
      <c r="AM580">
        <v>2009</v>
      </c>
      <c r="AW580">
        <v>9</v>
      </c>
      <c r="BD580" t="s">
        <v>630</v>
      </c>
    </row>
    <row r="581" spans="4:56" hidden="1" x14ac:dyDescent="0.25">
      <c r="D581" t="s">
        <v>936</v>
      </c>
      <c r="E581" t="s">
        <v>944</v>
      </c>
      <c r="F581" t="s">
        <v>964</v>
      </c>
      <c r="G581" t="s">
        <v>21</v>
      </c>
      <c r="H581" t="s">
        <v>631</v>
      </c>
      <c r="P581" t="s">
        <v>632</v>
      </c>
      <c r="X581" t="s">
        <v>628</v>
      </c>
      <c r="AB581">
        <v>6</v>
      </c>
      <c r="AC581">
        <v>4</v>
      </c>
      <c r="AF581">
        <v>298</v>
      </c>
      <c r="AG581">
        <v>304</v>
      </c>
      <c r="AI581" t="s">
        <v>633</v>
      </c>
      <c r="AL581">
        <v>2009</v>
      </c>
      <c r="AM581">
        <v>2009</v>
      </c>
      <c r="AW581">
        <v>5</v>
      </c>
      <c r="BD581" t="s">
        <v>634</v>
      </c>
    </row>
    <row r="582" spans="4:56" hidden="1" x14ac:dyDescent="0.25">
      <c r="D582" t="s">
        <v>936</v>
      </c>
      <c r="E582" t="s">
        <v>935</v>
      </c>
      <c r="F582" t="s">
        <v>973</v>
      </c>
      <c r="G582" t="s">
        <v>21</v>
      </c>
      <c r="H582" t="s">
        <v>635</v>
      </c>
      <c r="P582" t="s">
        <v>636</v>
      </c>
      <c r="X582" t="s">
        <v>628</v>
      </c>
      <c r="AB582">
        <v>6</v>
      </c>
      <c r="AC582">
        <v>4</v>
      </c>
      <c r="AF582">
        <v>350</v>
      </c>
      <c r="AG582">
        <v>356</v>
      </c>
      <c r="AI582" t="s">
        <v>637</v>
      </c>
      <c r="AL582">
        <v>2009</v>
      </c>
      <c r="AM582">
        <v>2009</v>
      </c>
      <c r="AW582">
        <v>13</v>
      </c>
      <c r="BD582" t="s">
        <v>638</v>
      </c>
    </row>
    <row r="586" spans="4:56" hidden="1" x14ac:dyDescent="0.25">
      <c r="D586" t="s">
        <v>936</v>
      </c>
      <c r="E586" t="s">
        <v>943</v>
      </c>
      <c r="G586" t="s">
        <v>21</v>
      </c>
      <c r="H586" t="s">
        <v>639</v>
      </c>
      <c r="P586" t="s">
        <v>640</v>
      </c>
      <c r="X586" t="s">
        <v>249</v>
      </c>
      <c r="AB586">
        <v>38</v>
      </c>
      <c r="AC586">
        <v>1</v>
      </c>
      <c r="AF586">
        <v>53</v>
      </c>
      <c r="AG586">
        <v>60</v>
      </c>
      <c r="AI586" t="s">
        <v>641</v>
      </c>
      <c r="AL586" t="s">
        <v>642</v>
      </c>
      <c r="AM586">
        <v>2009</v>
      </c>
      <c r="AW586">
        <v>22</v>
      </c>
      <c r="BD586" t="s">
        <v>643</v>
      </c>
    </row>
    <row r="587" spans="4:56" hidden="1" x14ac:dyDescent="0.25">
      <c r="D587" t="s">
        <v>936</v>
      </c>
      <c r="E587" t="s">
        <v>938</v>
      </c>
      <c r="F587" t="s">
        <v>969</v>
      </c>
      <c r="G587" t="s">
        <v>21</v>
      </c>
      <c r="H587" t="s">
        <v>644</v>
      </c>
      <c r="P587" t="s">
        <v>645</v>
      </c>
      <c r="X587" t="s">
        <v>249</v>
      </c>
      <c r="AB587">
        <v>38</v>
      </c>
      <c r="AC587">
        <v>1</v>
      </c>
      <c r="AF587">
        <v>309</v>
      </c>
      <c r="AG587">
        <v>318</v>
      </c>
      <c r="AI587" t="s">
        <v>646</v>
      </c>
      <c r="AL587" t="s">
        <v>642</v>
      </c>
      <c r="AM587">
        <v>2009</v>
      </c>
      <c r="AW587">
        <v>14</v>
      </c>
      <c r="BD587" t="s">
        <v>647</v>
      </c>
    </row>
    <row r="588" spans="4:56" hidden="1" x14ac:dyDescent="0.25">
      <c r="D588" t="s">
        <v>936</v>
      </c>
      <c r="E588" t="s">
        <v>940</v>
      </c>
      <c r="G588" t="s">
        <v>21</v>
      </c>
      <c r="H588" t="s">
        <v>648</v>
      </c>
      <c r="P588" t="s">
        <v>649</v>
      </c>
      <c r="X588" t="s">
        <v>650</v>
      </c>
      <c r="AB588">
        <v>21</v>
      </c>
      <c r="AC588">
        <v>6</v>
      </c>
      <c r="AF588">
        <v>736</v>
      </c>
      <c r="AG588">
        <v>740</v>
      </c>
      <c r="AI588" t="s">
        <v>651</v>
      </c>
      <c r="AL588">
        <v>2009</v>
      </c>
      <c r="AM588">
        <v>2009</v>
      </c>
      <c r="AW588">
        <v>12</v>
      </c>
      <c r="BD588" t="s">
        <v>652</v>
      </c>
    </row>
    <row r="589" spans="4:56" hidden="1" x14ac:dyDescent="0.25">
      <c r="D589" t="s">
        <v>936</v>
      </c>
      <c r="E589" t="s">
        <v>935</v>
      </c>
      <c r="F589" t="s">
        <v>964</v>
      </c>
      <c r="G589" t="s">
        <v>21</v>
      </c>
      <c r="H589" t="s">
        <v>653</v>
      </c>
      <c r="P589" t="s">
        <v>654</v>
      </c>
      <c r="X589" t="s">
        <v>655</v>
      </c>
      <c r="AB589">
        <v>184</v>
      </c>
      <c r="AC589">
        <v>1</v>
      </c>
      <c r="AF589">
        <v>193</v>
      </c>
      <c r="AG589">
        <v>201</v>
      </c>
      <c r="AI589" t="s">
        <v>656</v>
      </c>
      <c r="AL589">
        <v>2009</v>
      </c>
      <c r="AM589">
        <v>2009</v>
      </c>
      <c r="AW589">
        <v>152</v>
      </c>
      <c r="BD589" t="s">
        <v>657</v>
      </c>
    </row>
    <row r="591" spans="4:56" hidden="1" x14ac:dyDescent="0.25">
      <c r="D591" t="s">
        <v>936</v>
      </c>
      <c r="E591" t="s">
        <v>935</v>
      </c>
      <c r="F591" t="s">
        <v>936</v>
      </c>
      <c r="G591" t="s">
        <v>21</v>
      </c>
      <c r="H591" t="s">
        <v>658</v>
      </c>
      <c r="P591" t="s">
        <v>659</v>
      </c>
      <c r="X591" t="s">
        <v>655</v>
      </c>
      <c r="AB591">
        <v>182</v>
      </c>
      <c r="AC591">
        <v>2</v>
      </c>
      <c r="AF591">
        <v>443</v>
      </c>
      <c r="AG591">
        <v>450</v>
      </c>
      <c r="AI591" t="s">
        <v>660</v>
      </c>
      <c r="AL591">
        <v>2009</v>
      </c>
      <c r="AM591">
        <v>2009</v>
      </c>
      <c r="AW591">
        <v>23</v>
      </c>
      <c r="BD591" t="s">
        <v>661</v>
      </c>
    </row>
    <row r="595" spans="4:57" hidden="1" x14ac:dyDescent="0.25">
      <c r="D595" t="s">
        <v>936</v>
      </c>
      <c r="G595" t="s">
        <v>3</v>
      </c>
      <c r="H595" t="s">
        <v>4</v>
      </c>
      <c r="I595" t="s">
        <v>5</v>
      </c>
      <c r="J595" t="s">
        <v>6</v>
      </c>
      <c r="K595" t="s">
        <v>7</v>
      </c>
      <c r="L595" t="s">
        <v>8</v>
      </c>
      <c r="M595" t="s">
        <v>9</v>
      </c>
      <c r="N595" t="s">
        <v>10</v>
      </c>
      <c r="O595" t="s">
        <v>11</v>
      </c>
      <c r="P595" t="s">
        <v>12</v>
      </c>
      <c r="Q595" t="s">
        <v>13</v>
      </c>
      <c r="R595" t="s">
        <v>14</v>
      </c>
      <c r="S595" t="s">
        <v>15</v>
      </c>
      <c r="T595" t="s">
        <v>16</v>
      </c>
      <c r="U595" t="s">
        <v>17</v>
      </c>
      <c r="V595" t="s">
        <v>18</v>
      </c>
      <c r="W595" t="s">
        <v>19</v>
      </c>
      <c r="X595" t="s">
        <v>20</v>
      </c>
      <c r="Y595" t="s">
        <v>22</v>
      </c>
      <c r="Z595" t="s">
        <v>23</v>
      </c>
      <c r="AA595" t="s">
        <v>24</v>
      </c>
      <c r="AB595" t="s">
        <v>25</v>
      </c>
      <c r="AC595" t="s">
        <v>26</v>
      </c>
      <c r="AD595" t="s">
        <v>27</v>
      </c>
      <c r="AE595" t="s">
        <v>28</v>
      </c>
      <c r="AF595" t="s">
        <v>29</v>
      </c>
      <c r="AG595" t="s">
        <v>30</v>
      </c>
      <c r="AH595" t="s">
        <v>31</v>
      </c>
      <c r="AI595" t="s">
        <v>32</v>
      </c>
      <c r="AJ595" t="s">
        <v>33</v>
      </c>
      <c r="AK595" t="s">
        <v>34</v>
      </c>
      <c r="AL595" t="s">
        <v>35</v>
      </c>
      <c r="AM595" t="s">
        <v>36</v>
      </c>
      <c r="AN595" t="s">
        <v>37</v>
      </c>
      <c r="AO595" t="s">
        <v>38</v>
      </c>
      <c r="AP595" t="s">
        <v>39</v>
      </c>
      <c r="AQ595" t="s">
        <v>40</v>
      </c>
      <c r="AR595" t="s">
        <v>41</v>
      </c>
      <c r="AS595" t="s">
        <v>42</v>
      </c>
      <c r="AT595" t="s">
        <v>43</v>
      </c>
      <c r="AU595" t="s">
        <v>44</v>
      </c>
      <c r="AV595" t="s">
        <v>45</v>
      </c>
      <c r="AW595" t="s">
        <v>46</v>
      </c>
      <c r="AX595" t="s">
        <v>47</v>
      </c>
      <c r="AY595" t="s">
        <v>48</v>
      </c>
      <c r="AZ595" t="s">
        <v>49</v>
      </c>
      <c r="BA595" t="s">
        <v>50</v>
      </c>
      <c r="BB595" t="s">
        <v>51</v>
      </c>
      <c r="BC595" t="s">
        <v>52</v>
      </c>
      <c r="BD595" t="s">
        <v>53</v>
      </c>
      <c r="BE595" t="s">
        <v>54</v>
      </c>
    </row>
    <row r="597" spans="4:57" hidden="1" x14ac:dyDescent="0.25">
      <c r="D597" t="s">
        <v>936</v>
      </c>
      <c r="E597" t="s">
        <v>938</v>
      </c>
      <c r="F597" t="s">
        <v>964</v>
      </c>
      <c r="G597" t="s">
        <v>21</v>
      </c>
      <c r="H597" t="s">
        <v>662</v>
      </c>
      <c r="P597" t="s">
        <v>663</v>
      </c>
      <c r="X597" t="s">
        <v>153</v>
      </c>
      <c r="AB597">
        <v>53</v>
      </c>
      <c r="AC597">
        <v>24</v>
      </c>
      <c r="AF597">
        <v>14186</v>
      </c>
      <c r="AG597">
        <v>14193</v>
      </c>
      <c r="AI597" t="s">
        <v>664</v>
      </c>
      <c r="AL597" t="s">
        <v>665</v>
      </c>
      <c r="AM597">
        <v>2019</v>
      </c>
      <c r="AW597">
        <v>0</v>
      </c>
      <c r="BD597" t="s">
        <v>666</v>
      </c>
    </row>
    <row r="598" spans="4:57" hidden="1" x14ac:dyDescent="0.25">
      <c r="D598" t="s">
        <v>936</v>
      </c>
      <c r="E598" t="s">
        <v>939</v>
      </c>
      <c r="F598" t="s">
        <v>953</v>
      </c>
      <c r="G598" t="s">
        <v>21</v>
      </c>
      <c r="H598" t="s">
        <v>667</v>
      </c>
      <c r="P598" t="s">
        <v>668</v>
      </c>
      <c r="X598" t="s">
        <v>348</v>
      </c>
      <c r="AB598">
        <v>695</v>
      </c>
      <c r="AH598" t="s">
        <v>669</v>
      </c>
      <c r="AI598" t="s">
        <v>670</v>
      </c>
      <c r="AL598" t="s">
        <v>671</v>
      </c>
      <c r="AM598">
        <v>2019</v>
      </c>
      <c r="AW598">
        <v>0</v>
      </c>
      <c r="BD598" t="s">
        <v>672</v>
      </c>
    </row>
    <row r="600" spans="4:57" hidden="1" x14ac:dyDescent="0.25">
      <c r="D600" t="s">
        <v>936</v>
      </c>
      <c r="E600" t="s">
        <v>937</v>
      </c>
      <c r="G600" t="s">
        <v>21</v>
      </c>
      <c r="H600" t="s">
        <v>674</v>
      </c>
      <c r="P600" t="s">
        <v>675</v>
      </c>
      <c r="X600" t="s">
        <v>475</v>
      </c>
      <c r="AI600" t="s">
        <v>676</v>
      </c>
      <c r="AM600">
        <v>2019</v>
      </c>
      <c r="AW600">
        <v>0</v>
      </c>
      <c r="BD600" t="s">
        <v>677</v>
      </c>
    </row>
    <row r="601" spans="4:57" hidden="1" x14ac:dyDescent="0.25">
      <c r="D601" t="s">
        <v>936</v>
      </c>
      <c r="E601" t="s">
        <v>937</v>
      </c>
      <c r="G601" t="s">
        <v>21</v>
      </c>
      <c r="H601" t="s">
        <v>678</v>
      </c>
      <c r="P601" t="s">
        <v>679</v>
      </c>
      <c r="X601" t="s">
        <v>153</v>
      </c>
      <c r="AB601">
        <v>53</v>
      </c>
      <c r="AC601">
        <v>23</v>
      </c>
      <c r="AF601">
        <v>13636</v>
      </c>
      <c r="AG601">
        <v>13647</v>
      </c>
      <c r="AI601" t="s">
        <v>680</v>
      </c>
      <c r="AL601" t="s">
        <v>681</v>
      </c>
      <c r="AM601">
        <v>2019</v>
      </c>
      <c r="AW601">
        <v>2</v>
      </c>
      <c r="BD601" t="s">
        <v>682</v>
      </c>
    </row>
    <row r="602" spans="4:57" hidden="1" x14ac:dyDescent="0.25">
      <c r="D602" t="s">
        <v>936</v>
      </c>
      <c r="E602" t="s">
        <v>937</v>
      </c>
      <c r="G602" t="s">
        <v>21</v>
      </c>
      <c r="H602" t="s">
        <v>683</v>
      </c>
      <c r="P602" t="s">
        <v>684</v>
      </c>
      <c r="X602" t="s">
        <v>153</v>
      </c>
      <c r="AB602">
        <v>53</v>
      </c>
      <c r="AC602">
        <v>23</v>
      </c>
      <c r="AF602">
        <v>13687</v>
      </c>
      <c r="AG602">
        <v>13694</v>
      </c>
      <c r="AI602" t="s">
        <v>685</v>
      </c>
      <c r="AL602" t="s">
        <v>681</v>
      </c>
      <c r="AM602">
        <v>2019</v>
      </c>
      <c r="AW602">
        <v>0</v>
      </c>
      <c r="BD602" t="s">
        <v>686</v>
      </c>
    </row>
    <row r="603" spans="4:57" hidden="1" x14ac:dyDescent="0.25">
      <c r="D603" t="s">
        <v>936</v>
      </c>
      <c r="E603" t="s">
        <v>940</v>
      </c>
      <c r="G603" t="s">
        <v>21</v>
      </c>
      <c r="H603" t="s">
        <v>687</v>
      </c>
      <c r="P603" t="s">
        <v>688</v>
      </c>
      <c r="X603" t="s">
        <v>689</v>
      </c>
      <c r="AB603">
        <v>186</v>
      </c>
      <c r="AC603" s="6">
        <v>43892</v>
      </c>
      <c r="AF603">
        <v>268</v>
      </c>
      <c r="AG603">
        <v>273</v>
      </c>
      <c r="AI603" t="s">
        <v>690</v>
      </c>
      <c r="AL603" s="5">
        <v>43800</v>
      </c>
      <c r="AM603">
        <v>2019</v>
      </c>
      <c r="AW603">
        <v>0</v>
      </c>
      <c r="BD603" t="s">
        <v>691</v>
      </c>
    </row>
    <row r="604" spans="4:57" hidden="1" x14ac:dyDescent="0.25">
      <c r="D604" t="s">
        <v>936</v>
      </c>
      <c r="E604" t="s">
        <v>940</v>
      </c>
      <c r="G604" t="s">
        <v>21</v>
      </c>
      <c r="H604" t="s">
        <v>692</v>
      </c>
      <c r="P604" t="s">
        <v>693</v>
      </c>
      <c r="X604" t="s">
        <v>694</v>
      </c>
      <c r="AB604">
        <v>21</v>
      </c>
      <c r="AC604">
        <v>4</v>
      </c>
      <c r="AF604">
        <v>471</v>
      </c>
      <c r="AG604">
        <v>476</v>
      </c>
      <c r="AI604" t="s">
        <v>695</v>
      </c>
      <c r="AL604" s="5">
        <v>43800</v>
      </c>
      <c r="AM604">
        <v>2019</v>
      </c>
      <c r="AW604">
        <v>0</v>
      </c>
      <c r="BD604" t="s">
        <v>696</v>
      </c>
    </row>
    <row r="605" spans="4:57" hidden="1" x14ac:dyDescent="0.25">
      <c r="D605" t="s">
        <v>936</v>
      </c>
      <c r="E605" t="s">
        <v>937</v>
      </c>
      <c r="G605" t="s">
        <v>21</v>
      </c>
      <c r="H605" t="s">
        <v>697</v>
      </c>
      <c r="P605" t="s">
        <v>698</v>
      </c>
      <c r="X605" t="s">
        <v>623</v>
      </c>
      <c r="AB605">
        <v>12</v>
      </c>
      <c r="AC605">
        <v>12</v>
      </c>
      <c r="AF605">
        <v>3508</v>
      </c>
      <c r="AG605">
        <v>3514</v>
      </c>
      <c r="AI605" t="s">
        <v>699</v>
      </c>
      <c r="AL605" t="s">
        <v>700</v>
      </c>
      <c r="AM605">
        <v>2019</v>
      </c>
      <c r="AW605">
        <v>2</v>
      </c>
      <c r="BD605" t="s">
        <v>701</v>
      </c>
    </row>
    <row r="606" spans="4:57" hidden="1" x14ac:dyDescent="0.25">
      <c r="D606" t="s">
        <v>936</v>
      </c>
      <c r="E606" t="s">
        <v>938</v>
      </c>
      <c r="F606" t="s">
        <v>976</v>
      </c>
      <c r="G606" t="s">
        <v>21</v>
      </c>
      <c r="H606" t="s">
        <v>702</v>
      </c>
      <c r="P606" t="s">
        <v>703</v>
      </c>
      <c r="X606" t="s">
        <v>704</v>
      </c>
      <c r="AB606">
        <v>78</v>
      </c>
      <c r="AC606">
        <v>24</v>
      </c>
      <c r="AH606">
        <v>672</v>
      </c>
      <c r="AI606" t="s">
        <v>705</v>
      </c>
      <c r="AL606" s="5">
        <v>43800</v>
      </c>
      <c r="AM606">
        <v>2019</v>
      </c>
      <c r="AW606">
        <v>1</v>
      </c>
      <c r="BD606" t="s">
        <v>706</v>
      </c>
    </row>
    <row r="607" spans="4:57" x14ac:dyDescent="0.25">
      <c r="AL607" s="5"/>
    </row>
    <row r="608" spans="4:57" hidden="1" x14ac:dyDescent="0.25">
      <c r="D608" t="s">
        <v>936</v>
      </c>
      <c r="E608" t="s">
        <v>939</v>
      </c>
      <c r="F608" t="s">
        <v>977</v>
      </c>
      <c r="G608" t="s">
        <v>21</v>
      </c>
      <c r="H608" t="s">
        <v>707</v>
      </c>
      <c r="P608" t="s">
        <v>708</v>
      </c>
      <c r="X608" t="s">
        <v>650</v>
      </c>
      <c r="AB608">
        <v>86</v>
      </c>
      <c r="AF608">
        <v>78</v>
      </c>
      <c r="AG608">
        <v>86</v>
      </c>
      <c r="AI608" t="s">
        <v>709</v>
      </c>
      <c r="AL608" s="5">
        <v>43800</v>
      </c>
      <c r="AM608">
        <v>2019</v>
      </c>
      <c r="AW608">
        <v>0</v>
      </c>
      <c r="BD608" t="s">
        <v>710</v>
      </c>
    </row>
    <row r="609" spans="4:56" x14ac:dyDescent="0.25">
      <c r="AL609" s="5"/>
    </row>
    <row r="610" spans="4:56" hidden="1" x14ac:dyDescent="0.25">
      <c r="D610" t="s">
        <v>936</v>
      </c>
      <c r="E610" t="s">
        <v>937</v>
      </c>
      <c r="G610" t="s">
        <v>21</v>
      </c>
      <c r="H610" t="s">
        <v>712</v>
      </c>
      <c r="P610" t="s">
        <v>713</v>
      </c>
      <c r="X610" t="s">
        <v>275</v>
      </c>
      <c r="AB610">
        <v>237</v>
      </c>
      <c r="AH610">
        <v>124489</v>
      </c>
      <c r="AI610" t="s">
        <v>714</v>
      </c>
      <c r="AL610" s="5">
        <v>43800</v>
      </c>
      <c r="AM610">
        <v>2019</v>
      </c>
      <c r="AW610">
        <v>0</v>
      </c>
      <c r="BD610" t="s">
        <v>715</v>
      </c>
    </row>
    <row r="611" spans="4:56" hidden="1" x14ac:dyDescent="0.25">
      <c r="D611" t="s">
        <v>936</v>
      </c>
      <c r="E611" t="s">
        <v>940</v>
      </c>
      <c r="G611" t="s">
        <v>21</v>
      </c>
      <c r="H611" t="s">
        <v>716</v>
      </c>
      <c r="P611" t="s">
        <v>717</v>
      </c>
      <c r="X611" t="s">
        <v>348</v>
      </c>
      <c r="AB611">
        <v>694</v>
      </c>
      <c r="AH611" t="s">
        <v>718</v>
      </c>
      <c r="AI611" t="s">
        <v>719</v>
      </c>
      <c r="AL611" t="s">
        <v>700</v>
      </c>
      <c r="AM611">
        <v>2019</v>
      </c>
      <c r="AW611">
        <v>0</v>
      </c>
      <c r="BD611" t="s">
        <v>720</v>
      </c>
    </row>
    <row r="612" spans="4:56" hidden="1" x14ac:dyDescent="0.25">
      <c r="D612" t="s">
        <v>936</v>
      </c>
      <c r="E612" t="s">
        <v>940</v>
      </c>
      <c r="G612" t="s">
        <v>21</v>
      </c>
      <c r="H612" t="s">
        <v>721</v>
      </c>
      <c r="P612" t="s">
        <v>722</v>
      </c>
      <c r="X612" t="s">
        <v>60</v>
      </c>
      <c r="AB612">
        <v>588</v>
      </c>
      <c r="AH612">
        <v>117266</v>
      </c>
      <c r="AI612" t="s">
        <v>723</v>
      </c>
      <c r="AL612" t="s">
        <v>724</v>
      </c>
      <c r="AM612">
        <v>2019</v>
      </c>
      <c r="AW612">
        <v>2</v>
      </c>
      <c r="BD612" t="s">
        <v>725</v>
      </c>
    </row>
    <row r="613" spans="4:56" hidden="1" x14ac:dyDescent="0.25">
      <c r="D613" t="s">
        <v>936</v>
      </c>
      <c r="E613" t="s">
        <v>938</v>
      </c>
      <c r="F613" t="s">
        <v>978</v>
      </c>
      <c r="G613" t="s">
        <v>21</v>
      </c>
      <c r="H613" t="s">
        <v>726</v>
      </c>
      <c r="P613" t="s">
        <v>727</v>
      </c>
      <c r="X613" t="s">
        <v>348</v>
      </c>
      <c r="AB613">
        <v>692</v>
      </c>
      <c r="AF613">
        <v>344</v>
      </c>
      <c r="AG613">
        <v>353</v>
      </c>
      <c r="AI613" t="s">
        <v>728</v>
      </c>
      <c r="AL613" t="s">
        <v>729</v>
      </c>
      <c r="AM613">
        <v>2019</v>
      </c>
      <c r="AW613">
        <v>0</v>
      </c>
      <c r="BD613" t="s">
        <v>730</v>
      </c>
    </row>
    <row r="614" spans="4:56" hidden="1" x14ac:dyDescent="0.25">
      <c r="D614" t="s">
        <v>936</v>
      </c>
      <c r="E614" t="s">
        <v>937</v>
      </c>
      <c r="G614" t="s">
        <v>21</v>
      </c>
      <c r="H614" t="s">
        <v>731</v>
      </c>
      <c r="P614" t="s">
        <v>732</v>
      </c>
      <c r="X614" t="s">
        <v>153</v>
      </c>
      <c r="AB614">
        <v>53</v>
      </c>
      <c r="AC614">
        <v>22</v>
      </c>
      <c r="AF614">
        <v>13168</v>
      </c>
      <c r="AG614">
        <v>13178</v>
      </c>
      <c r="AI614" t="s">
        <v>733</v>
      </c>
      <c r="AL614" t="s">
        <v>734</v>
      </c>
      <c r="AM614">
        <v>2019</v>
      </c>
      <c r="AW614">
        <v>3</v>
      </c>
      <c r="BD614" t="s">
        <v>735</v>
      </c>
    </row>
    <row r="615" spans="4:56" x14ac:dyDescent="0.25">
      <c r="AL615" s="5"/>
    </row>
    <row r="618" spans="4:56" hidden="1" x14ac:dyDescent="0.25">
      <c r="D618" t="s">
        <v>936</v>
      </c>
      <c r="E618" t="s">
        <v>935</v>
      </c>
      <c r="F618" t="s">
        <v>967</v>
      </c>
      <c r="G618" t="s">
        <v>21</v>
      </c>
      <c r="H618" t="s">
        <v>738</v>
      </c>
      <c r="P618" t="s">
        <v>739</v>
      </c>
      <c r="X618" t="s">
        <v>147</v>
      </c>
      <c r="AB618">
        <v>379</v>
      </c>
      <c r="AH618" t="s">
        <v>740</v>
      </c>
      <c r="AI618" t="s">
        <v>741</v>
      </c>
      <c r="AL618" t="s">
        <v>737</v>
      </c>
      <c r="AM618">
        <v>2019</v>
      </c>
      <c r="AW618">
        <v>3</v>
      </c>
      <c r="BD618" t="s">
        <v>742</v>
      </c>
    </row>
    <row r="620" spans="4:56" hidden="1" x14ac:dyDescent="0.25">
      <c r="D620" t="s">
        <v>936</v>
      </c>
      <c r="E620" t="s">
        <v>944</v>
      </c>
      <c r="F620" t="s">
        <v>980</v>
      </c>
      <c r="G620" t="s">
        <v>21</v>
      </c>
      <c r="H620" t="s">
        <v>743</v>
      </c>
      <c r="P620" t="s">
        <v>744</v>
      </c>
      <c r="X620" t="s">
        <v>745</v>
      </c>
      <c r="AB620">
        <v>119</v>
      </c>
      <c r="AH620">
        <v>103964</v>
      </c>
      <c r="AI620" t="s">
        <v>746</v>
      </c>
      <c r="AL620" t="s">
        <v>747</v>
      </c>
      <c r="AM620">
        <v>2019</v>
      </c>
      <c r="AW620">
        <v>0</v>
      </c>
      <c r="BD620" t="s">
        <v>748</v>
      </c>
    </row>
    <row r="621" spans="4:56" x14ac:dyDescent="0.25">
      <c r="AC621" s="6"/>
      <c r="AL621" s="5"/>
    </row>
    <row r="623" spans="4:56" hidden="1" x14ac:dyDescent="0.25">
      <c r="D623" t="s">
        <v>936</v>
      </c>
      <c r="E623" t="s">
        <v>937</v>
      </c>
      <c r="G623" t="s">
        <v>21</v>
      </c>
      <c r="H623" t="s">
        <v>750</v>
      </c>
      <c r="P623" t="s">
        <v>751</v>
      </c>
      <c r="X623" t="s">
        <v>752</v>
      </c>
      <c r="AB623">
        <v>6</v>
      </c>
      <c r="AC623">
        <v>11</v>
      </c>
      <c r="AF623">
        <v>3280</v>
      </c>
      <c r="AG623">
        <v>3291</v>
      </c>
      <c r="AI623" t="s">
        <v>753</v>
      </c>
      <c r="AL623" t="s">
        <v>749</v>
      </c>
      <c r="AM623">
        <v>2019</v>
      </c>
      <c r="AW623">
        <v>0</v>
      </c>
      <c r="BD623" t="s">
        <v>754</v>
      </c>
    </row>
    <row r="624" spans="4:56" hidden="1" x14ac:dyDescent="0.25">
      <c r="D624" t="s">
        <v>936</v>
      </c>
      <c r="E624" t="s">
        <v>940</v>
      </c>
      <c r="G624" t="s">
        <v>21</v>
      </c>
      <c r="H624" t="s">
        <v>755</v>
      </c>
      <c r="P624" t="s">
        <v>756</v>
      </c>
      <c r="X624" t="s">
        <v>752</v>
      </c>
      <c r="AB624">
        <v>6</v>
      </c>
      <c r="AC624">
        <v>11</v>
      </c>
      <c r="AF624">
        <v>3324</v>
      </c>
      <c r="AG624">
        <v>3335</v>
      </c>
      <c r="AI624" t="s">
        <v>757</v>
      </c>
      <c r="AL624" t="s">
        <v>749</v>
      </c>
      <c r="AM624">
        <v>2019</v>
      </c>
      <c r="AW624">
        <v>0</v>
      </c>
      <c r="BD624" t="s">
        <v>758</v>
      </c>
    </row>
    <row r="625" spans="4:56" hidden="1" x14ac:dyDescent="0.25">
      <c r="D625" t="s">
        <v>936</v>
      </c>
      <c r="E625" t="s">
        <v>940</v>
      </c>
      <c r="G625" t="s">
        <v>21</v>
      </c>
      <c r="H625" t="s">
        <v>759</v>
      </c>
      <c r="P625" t="s">
        <v>760</v>
      </c>
      <c r="X625" t="s">
        <v>532</v>
      </c>
      <c r="AB625">
        <v>208</v>
      </c>
      <c r="AH625">
        <v>106017</v>
      </c>
      <c r="AI625" t="s">
        <v>761</v>
      </c>
      <c r="AL625" s="5">
        <v>43770</v>
      </c>
      <c r="AM625">
        <v>2019</v>
      </c>
      <c r="AW625">
        <v>0</v>
      </c>
      <c r="BD625" t="s">
        <v>762</v>
      </c>
    </row>
    <row r="626" spans="4:56" hidden="1" x14ac:dyDescent="0.25">
      <c r="D626" t="s">
        <v>936</v>
      </c>
      <c r="E626" t="s">
        <v>939</v>
      </c>
      <c r="F626" t="s">
        <v>958</v>
      </c>
      <c r="G626" t="s">
        <v>21</v>
      </c>
      <c r="H626" t="s">
        <v>763</v>
      </c>
      <c r="P626" t="s">
        <v>764</v>
      </c>
      <c r="X626" t="s">
        <v>532</v>
      </c>
      <c r="AB626">
        <v>208</v>
      </c>
      <c r="AH626">
        <v>106027</v>
      </c>
      <c r="AI626" t="s">
        <v>765</v>
      </c>
      <c r="AL626" s="5">
        <v>43770</v>
      </c>
      <c r="AM626">
        <v>2019</v>
      </c>
      <c r="AW626">
        <v>0</v>
      </c>
      <c r="BD626" t="s">
        <v>766</v>
      </c>
    </row>
    <row r="627" spans="4:56" hidden="1" x14ac:dyDescent="0.25">
      <c r="D627" t="s">
        <v>936</v>
      </c>
      <c r="E627" t="s">
        <v>937</v>
      </c>
      <c r="G627" t="s">
        <v>21</v>
      </c>
      <c r="H627" t="s">
        <v>767</v>
      </c>
      <c r="P627" t="s">
        <v>768</v>
      </c>
      <c r="X627" t="s">
        <v>275</v>
      </c>
      <c r="AB627">
        <v>234</v>
      </c>
      <c r="AF627">
        <v>690</v>
      </c>
      <c r="AG627">
        <v>701</v>
      </c>
      <c r="AI627" t="s">
        <v>769</v>
      </c>
      <c r="AL627" s="5">
        <v>43770</v>
      </c>
      <c r="AM627">
        <v>2019</v>
      </c>
      <c r="AW627">
        <v>0</v>
      </c>
      <c r="BD627" t="s">
        <v>770</v>
      </c>
    </row>
    <row r="628" spans="4:56" hidden="1" x14ac:dyDescent="0.25">
      <c r="D628" t="s">
        <v>936</v>
      </c>
      <c r="E628" t="s">
        <v>938</v>
      </c>
      <c r="F628" t="s">
        <v>981</v>
      </c>
      <c r="G628" t="s">
        <v>21</v>
      </c>
      <c r="H628" t="s">
        <v>771</v>
      </c>
      <c r="P628" t="s">
        <v>772</v>
      </c>
      <c r="X628" t="s">
        <v>321</v>
      </c>
      <c r="AB628">
        <v>254</v>
      </c>
      <c r="AH628" t="s">
        <v>773</v>
      </c>
      <c r="AI628" t="s">
        <v>774</v>
      </c>
      <c r="AL628" s="5">
        <v>43770</v>
      </c>
      <c r="AM628">
        <v>2019</v>
      </c>
      <c r="AW628">
        <v>3</v>
      </c>
      <c r="BD628" t="s">
        <v>775</v>
      </c>
    </row>
    <row r="630" spans="4:56" hidden="1" x14ac:dyDescent="0.25">
      <c r="D630" t="s">
        <v>936</v>
      </c>
      <c r="E630" t="s">
        <v>938</v>
      </c>
      <c r="F630" t="s">
        <v>982</v>
      </c>
      <c r="G630" t="s">
        <v>21</v>
      </c>
      <c r="H630" t="s">
        <v>776</v>
      </c>
      <c r="P630" t="s">
        <v>777</v>
      </c>
      <c r="X630" t="s">
        <v>348</v>
      </c>
      <c r="AB630">
        <v>689</v>
      </c>
      <c r="AF630">
        <v>958</v>
      </c>
      <c r="AG630">
        <v>962</v>
      </c>
      <c r="AI630" t="s">
        <v>778</v>
      </c>
      <c r="AL630" t="s">
        <v>749</v>
      </c>
      <c r="AM630">
        <v>2019</v>
      </c>
      <c r="AW630">
        <v>0</v>
      </c>
      <c r="BD630" t="s">
        <v>779</v>
      </c>
    </row>
    <row r="631" spans="4:56" hidden="1" x14ac:dyDescent="0.25">
      <c r="D631" t="s">
        <v>936</v>
      </c>
      <c r="E631" t="s">
        <v>935</v>
      </c>
      <c r="F631" t="s">
        <v>983</v>
      </c>
      <c r="G631" t="s">
        <v>21</v>
      </c>
      <c r="H631" t="s">
        <v>780</v>
      </c>
      <c r="P631" t="s">
        <v>781</v>
      </c>
      <c r="X631" t="s">
        <v>782</v>
      </c>
      <c r="AB631">
        <v>182</v>
      </c>
      <c r="AH631" t="s">
        <v>783</v>
      </c>
      <c r="AI631" t="s">
        <v>784</v>
      </c>
      <c r="AL631" t="s">
        <v>785</v>
      </c>
      <c r="AM631">
        <v>2019</v>
      </c>
      <c r="AW631">
        <v>1</v>
      </c>
      <c r="BD631" t="s">
        <v>786</v>
      </c>
    </row>
    <row r="632" spans="4:56" hidden="1" x14ac:dyDescent="0.25">
      <c r="D632" t="s">
        <v>936</v>
      </c>
      <c r="E632" t="s">
        <v>937</v>
      </c>
      <c r="G632" t="s">
        <v>21</v>
      </c>
      <c r="H632" t="s">
        <v>787</v>
      </c>
      <c r="P632" t="s">
        <v>788</v>
      </c>
      <c r="X632" t="s">
        <v>60</v>
      </c>
      <c r="AB632">
        <v>587</v>
      </c>
      <c r="AH632">
        <v>117242</v>
      </c>
      <c r="AI632" t="s">
        <v>789</v>
      </c>
      <c r="AL632" t="s">
        <v>790</v>
      </c>
      <c r="AM632">
        <v>2019</v>
      </c>
      <c r="AW632">
        <v>0</v>
      </c>
      <c r="BD632" t="s">
        <v>791</v>
      </c>
    </row>
    <row r="635" spans="4:56" hidden="1" x14ac:dyDescent="0.25">
      <c r="D635" t="s">
        <v>936</v>
      </c>
      <c r="E635" t="s">
        <v>948</v>
      </c>
      <c r="F635" t="s">
        <v>960</v>
      </c>
      <c r="G635" t="s">
        <v>21</v>
      </c>
      <c r="H635" t="s">
        <v>792</v>
      </c>
      <c r="P635" t="s">
        <v>793</v>
      </c>
      <c r="X635" t="s">
        <v>794</v>
      </c>
      <c r="AB635">
        <v>286</v>
      </c>
      <c r="AC635">
        <v>1913</v>
      </c>
      <c r="AH635">
        <v>20191649</v>
      </c>
      <c r="AI635" t="s">
        <v>795</v>
      </c>
      <c r="AL635" t="s">
        <v>796</v>
      </c>
      <c r="AM635">
        <v>2019</v>
      </c>
      <c r="AW635">
        <v>1</v>
      </c>
      <c r="BD635" t="s">
        <v>797</v>
      </c>
    </row>
    <row r="636" spans="4:56" hidden="1" x14ac:dyDescent="0.25">
      <c r="D636" t="s">
        <v>936</v>
      </c>
      <c r="E636" t="s">
        <v>940</v>
      </c>
      <c r="G636" t="s">
        <v>21</v>
      </c>
      <c r="H636" t="s">
        <v>798</v>
      </c>
      <c r="P636" t="s">
        <v>799</v>
      </c>
      <c r="X636" t="s">
        <v>348</v>
      </c>
      <c r="AB636">
        <v>688</v>
      </c>
      <c r="AF636">
        <v>1</v>
      </c>
      <c r="AG636">
        <v>9</v>
      </c>
      <c r="AI636" t="s">
        <v>800</v>
      </c>
      <c r="AL636" t="s">
        <v>801</v>
      </c>
      <c r="AM636">
        <v>2019</v>
      </c>
      <c r="AW636">
        <v>1</v>
      </c>
      <c r="BD636" t="s">
        <v>802</v>
      </c>
    </row>
    <row r="637" spans="4:56" hidden="1" x14ac:dyDescent="0.25">
      <c r="D637" t="s">
        <v>936</v>
      </c>
      <c r="E637" t="s">
        <v>950</v>
      </c>
      <c r="G637" t="s">
        <v>21</v>
      </c>
      <c r="H637" t="s">
        <v>803</v>
      </c>
      <c r="P637" t="s">
        <v>804</v>
      </c>
      <c r="X637" t="s">
        <v>805</v>
      </c>
      <c r="AB637">
        <v>190</v>
      </c>
      <c r="AC637">
        <v>3</v>
      </c>
      <c r="AF637">
        <v>949</v>
      </c>
      <c r="AG637">
        <v>965</v>
      </c>
      <c r="AI637" t="s">
        <v>806</v>
      </c>
      <c r="AL637" s="5">
        <v>43891</v>
      </c>
      <c r="AM637">
        <v>2020</v>
      </c>
      <c r="AW637">
        <v>0</v>
      </c>
      <c r="BD637" t="s">
        <v>807</v>
      </c>
    </row>
    <row r="638" spans="4:56" hidden="1" x14ac:dyDescent="0.25">
      <c r="D638" t="s">
        <v>936</v>
      </c>
      <c r="E638" t="s">
        <v>940</v>
      </c>
      <c r="G638" t="s">
        <v>21</v>
      </c>
      <c r="H638" t="s">
        <v>808</v>
      </c>
      <c r="P638" t="s">
        <v>809</v>
      </c>
      <c r="X638" t="s">
        <v>153</v>
      </c>
      <c r="AB638">
        <v>53</v>
      </c>
      <c r="AC638">
        <v>20</v>
      </c>
      <c r="AF638">
        <v>11704</v>
      </c>
      <c r="AG638">
        <v>11713</v>
      </c>
      <c r="AI638" t="s">
        <v>810</v>
      </c>
      <c r="AL638" t="s">
        <v>811</v>
      </c>
      <c r="AM638">
        <v>2019</v>
      </c>
      <c r="AW638">
        <v>3</v>
      </c>
      <c r="BD638" t="s">
        <v>812</v>
      </c>
    </row>
    <row r="640" spans="4:56" hidden="1" x14ac:dyDescent="0.25">
      <c r="D640" t="s">
        <v>936</v>
      </c>
      <c r="E640" t="s">
        <v>937</v>
      </c>
      <c r="G640" t="s">
        <v>21</v>
      </c>
      <c r="H640" t="s">
        <v>813</v>
      </c>
      <c r="P640" t="s">
        <v>814</v>
      </c>
      <c r="X640" t="s">
        <v>348</v>
      </c>
      <c r="AB640">
        <v>687</v>
      </c>
      <c r="AF640">
        <v>1197</v>
      </c>
      <c r="AG640">
        <v>1206</v>
      </c>
      <c r="AI640" t="s">
        <v>815</v>
      </c>
      <c r="AL640" t="s">
        <v>811</v>
      </c>
      <c r="AM640">
        <v>2019</v>
      </c>
      <c r="AW640">
        <v>3</v>
      </c>
      <c r="BD640" t="s">
        <v>816</v>
      </c>
    </row>
    <row r="641" spans="4:56" x14ac:dyDescent="0.25">
      <c r="AL641" s="5"/>
    </row>
    <row r="642" spans="4:56" x14ac:dyDescent="0.25">
      <c r="AC642" s="6"/>
      <c r="AL642" s="5"/>
    </row>
    <row r="645" spans="4:56" hidden="1" x14ac:dyDescent="0.25">
      <c r="D645" t="s">
        <v>936</v>
      </c>
      <c r="E645" t="s">
        <v>942</v>
      </c>
      <c r="G645" t="s">
        <v>21</v>
      </c>
      <c r="H645" t="s">
        <v>818</v>
      </c>
      <c r="P645" t="s">
        <v>819</v>
      </c>
      <c r="X645" t="s">
        <v>153</v>
      </c>
      <c r="AB645">
        <v>53</v>
      </c>
      <c r="AC645">
        <v>19</v>
      </c>
      <c r="AF645">
        <v>11486</v>
      </c>
      <c r="AG645">
        <v>11495</v>
      </c>
      <c r="AI645" t="s">
        <v>820</v>
      </c>
      <c r="AL645" t="s">
        <v>817</v>
      </c>
      <c r="AM645">
        <v>2019</v>
      </c>
      <c r="AW645">
        <v>0</v>
      </c>
      <c r="BD645" t="s">
        <v>821</v>
      </c>
    </row>
    <row r="648" spans="4:56" hidden="1" x14ac:dyDescent="0.25">
      <c r="D648" t="s">
        <v>936</v>
      </c>
      <c r="E648" t="s">
        <v>935</v>
      </c>
      <c r="F648" t="s">
        <v>956</v>
      </c>
      <c r="G648" t="s">
        <v>21</v>
      </c>
      <c r="H648" t="s">
        <v>822</v>
      </c>
      <c r="P648" t="s">
        <v>823</v>
      </c>
      <c r="X648" t="s">
        <v>400</v>
      </c>
      <c r="AB648">
        <v>177</v>
      </c>
      <c r="AH648">
        <v>108642</v>
      </c>
      <c r="AI648" t="s">
        <v>824</v>
      </c>
      <c r="AL648" s="5">
        <v>43739</v>
      </c>
      <c r="AM648">
        <v>2019</v>
      </c>
      <c r="AW648">
        <v>0</v>
      </c>
      <c r="BD648" t="s">
        <v>825</v>
      </c>
    </row>
    <row r="649" spans="4:56" hidden="1" x14ac:dyDescent="0.25">
      <c r="D649" t="s">
        <v>936</v>
      </c>
      <c r="E649" t="s">
        <v>937</v>
      </c>
      <c r="G649" t="s">
        <v>21</v>
      </c>
      <c r="H649" t="s">
        <v>826</v>
      </c>
      <c r="P649" t="s">
        <v>827</v>
      </c>
      <c r="X649" t="s">
        <v>321</v>
      </c>
      <c r="AB649">
        <v>253</v>
      </c>
      <c r="AF649">
        <v>221</v>
      </c>
      <c r="AG649">
        <v>230</v>
      </c>
      <c r="AI649" t="s">
        <v>828</v>
      </c>
      <c r="AL649" s="5">
        <v>43739</v>
      </c>
      <c r="AM649">
        <v>2019</v>
      </c>
      <c r="AW649">
        <v>0</v>
      </c>
      <c r="BD649" t="s">
        <v>829</v>
      </c>
    </row>
    <row r="650" spans="4:56" hidden="1" x14ac:dyDescent="0.25">
      <c r="D650" t="s">
        <v>936</v>
      </c>
      <c r="E650" t="s">
        <v>937</v>
      </c>
      <c r="G650" t="s">
        <v>21</v>
      </c>
      <c r="H650" t="s">
        <v>830</v>
      </c>
      <c r="P650" t="s">
        <v>831</v>
      </c>
      <c r="X650" t="s">
        <v>275</v>
      </c>
      <c r="AB650">
        <v>233</v>
      </c>
      <c r="AF650">
        <v>493</v>
      </c>
      <c r="AG650">
        <v>502</v>
      </c>
      <c r="AI650" t="s">
        <v>832</v>
      </c>
      <c r="AL650" s="5">
        <v>43739</v>
      </c>
      <c r="AM650">
        <v>2019</v>
      </c>
      <c r="AW650">
        <v>0</v>
      </c>
      <c r="BD650" t="s">
        <v>833</v>
      </c>
    </row>
    <row r="651" spans="4:56" hidden="1" x14ac:dyDescent="0.25">
      <c r="D651" t="s">
        <v>936</v>
      </c>
      <c r="E651" t="s">
        <v>940</v>
      </c>
      <c r="G651" t="s">
        <v>21</v>
      </c>
      <c r="H651" t="s">
        <v>834</v>
      </c>
      <c r="P651" t="s">
        <v>835</v>
      </c>
      <c r="X651" t="s">
        <v>275</v>
      </c>
      <c r="AB651">
        <v>233</v>
      </c>
      <c r="AF651">
        <v>405</v>
      </c>
      <c r="AG651">
        <v>413</v>
      </c>
      <c r="AI651" t="s">
        <v>836</v>
      </c>
      <c r="AL651" s="5">
        <v>43739</v>
      </c>
      <c r="AM651">
        <v>2019</v>
      </c>
      <c r="AW651">
        <v>4</v>
      </c>
      <c r="BD651" t="s">
        <v>837</v>
      </c>
    </row>
    <row r="653" spans="4:56" hidden="1" x14ac:dyDescent="0.25">
      <c r="D653" t="s">
        <v>936</v>
      </c>
      <c r="E653" t="s">
        <v>935</v>
      </c>
      <c r="F653" t="s">
        <v>966</v>
      </c>
      <c r="G653" t="s">
        <v>21</v>
      </c>
      <c r="H653" t="s">
        <v>839</v>
      </c>
      <c r="P653" t="s">
        <v>840</v>
      </c>
      <c r="X653" t="s">
        <v>153</v>
      </c>
      <c r="AB653">
        <v>53</v>
      </c>
      <c r="AC653">
        <v>18</v>
      </c>
      <c r="AF653">
        <v>10827</v>
      </c>
      <c r="AG653">
        <v>10834</v>
      </c>
      <c r="AI653" t="s">
        <v>841</v>
      </c>
      <c r="AL653" t="s">
        <v>838</v>
      </c>
      <c r="AM653">
        <v>2019</v>
      </c>
      <c r="AW653">
        <v>0</v>
      </c>
      <c r="BD653" t="s">
        <v>842</v>
      </c>
    </row>
    <row r="655" spans="4:56" hidden="1" x14ac:dyDescent="0.25">
      <c r="D655" t="s">
        <v>936</v>
      </c>
      <c r="E655" t="s">
        <v>937</v>
      </c>
      <c r="G655" t="s">
        <v>21</v>
      </c>
      <c r="H655" t="s">
        <v>843</v>
      </c>
      <c r="P655" t="s">
        <v>844</v>
      </c>
      <c r="X655" t="s">
        <v>153</v>
      </c>
      <c r="AB655">
        <v>53</v>
      </c>
      <c r="AC655">
        <v>18</v>
      </c>
      <c r="AF655">
        <v>11043</v>
      </c>
      <c r="AG655">
        <v>11055</v>
      </c>
      <c r="AI655" t="s">
        <v>845</v>
      </c>
      <c r="AL655" t="s">
        <v>838</v>
      </c>
      <c r="AM655">
        <v>2019</v>
      </c>
      <c r="AW655">
        <v>3</v>
      </c>
      <c r="BD655" t="s">
        <v>846</v>
      </c>
    </row>
    <row r="656" spans="4:56" hidden="1" x14ac:dyDescent="0.25">
      <c r="D656" t="s">
        <v>936</v>
      </c>
      <c r="E656" t="s">
        <v>938</v>
      </c>
      <c r="F656" t="s">
        <v>981</v>
      </c>
      <c r="G656" t="s">
        <v>21</v>
      </c>
      <c r="H656" t="s">
        <v>847</v>
      </c>
      <c r="P656" t="s">
        <v>848</v>
      </c>
      <c r="X656" t="s">
        <v>348</v>
      </c>
      <c r="AB656">
        <v>683</v>
      </c>
      <c r="AF656">
        <v>399</v>
      </c>
      <c r="AG656">
        <v>410</v>
      </c>
      <c r="AI656" t="s">
        <v>849</v>
      </c>
      <c r="AL656" t="s">
        <v>850</v>
      </c>
      <c r="AM656">
        <v>2019</v>
      </c>
      <c r="AW656">
        <v>7</v>
      </c>
      <c r="BD656" t="s">
        <v>851</v>
      </c>
    </row>
    <row r="657" spans="4:56" hidden="1" x14ac:dyDescent="0.25">
      <c r="D657" t="s">
        <v>936</v>
      </c>
      <c r="E657" t="s">
        <v>940</v>
      </c>
      <c r="G657" t="s">
        <v>21</v>
      </c>
      <c r="H657" t="s">
        <v>852</v>
      </c>
      <c r="P657" t="s">
        <v>853</v>
      </c>
      <c r="X657" t="s">
        <v>60</v>
      </c>
      <c r="AB657">
        <v>585</v>
      </c>
      <c r="AH657">
        <v>117169</v>
      </c>
      <c r="AI657" t="s">
        <v>854</v>
      </c>
      <c r="AL657" t="s">
        <v>855</v>
      </c>
      <c r="AM657">
        <v>2019</v>
      </c>
      <c r="AW657">
        <v>1</v>
      </c>
      <c r="BD657" t="s">
        <v>856</v>
      </c>
    </row>
    <row r="659" spans="4:56" hidden="1" x14ac:dyDescent="0.25">
      <c r="D659" t="s">
        <v>936</v>
      </c>
      <c r="E659" t="s">
        <v>940</v>
      </c>
      <c r="G659" t="s">
        <v>21</v>
      </c>
      <c r="H659" t="s">
        <v>857</v>
      </c>
      <c r="P659" t="s">
        <v>858</v>
      </c>
      <c r="X659" t="s">
        <v>147</v>
      </c>
      <c r="AB659">
        <v>377</v>
      </c>
      <c r="AF659">
        <v>267</v>
      </c>
      <c r="AG659">
        <v>273</v>
      </c>
      <c r="AI659" t="s">
        <v>859</v>
      </c>
      <c r="AL659" t="s">
        <v>855</v>
      </c>
      <c r="AM659">
        <v>2019</v>
      </c>
      <c r="AW659">
        <v>8</v>
      </c>
      <c r="BD659" t="s">
        <v>860</v>
      </c>
    </row>
    <row r="660" spans="4:56" hidden="1" x14ac:dyDescent="0.25">
      <c r="D660" t="s">
        <v>936</v>
      </c>
      <c r="E660" t="s">
        <v>940</v>
      </c>
      <c r="G660" t="s">
        <v>21</v>
      </c>
      <c r="H660" t="s">
        <v>861</v>
      </c>
      <c r="P660" t="s">
        <v>862</v>
      </c>
      <c r="X660" t="s">
        <v>153</v>
      </c>
      <c r="AB660">
        <v>53</v>
      </c>
      <c r="AC660">
        <v>17</v>
      </c>
      <c r="AF660">
        <v>10131</v>
      </c>
      <c r="AG660">
        <v>10138</v>
      </c>
      <c r="AI660" t="s">
        <v>863</v>
      </c>
      <c r="AL660" t="s">
        <v>864</v>
      </c>
      <c r="AM660">
        <v>2019</v>
      </c>
      <c r="AW660">
        <v>0</v>
      </c>
      <c r="BD660" t="s">
        <v>865</v>
      </c>
    </row>
    <row r="663" spans="4:56" hidden="1" x14ac:dyDescent="0.25">
      <c r="D663" t="s">
        <v>936</v>
      </c>
      <c r="E663" t="s">
        <v>944</v>
      </c>
      <c r="F663" t="s">
        <v>960</v>
      </c>
      <c r="G663" t="s">
        <v>21</v>
      </c>
      <c r="H663" t="s">
        <v>867</v>
      </c>
      <c r="P663" t="s">
        <v>868</v>
      </c>
      <c r="X663" t="s">
        <v>752</v>
      </c>
      <c r="AB663">
        <v>6</v>
      </c>
      <c r="AC663">
        <v>9</v>
      </c>
      <c r="AF663">
        <v>2897</v>
      </c>
      <c r="AG663">
        <v>2906</v>
      </c>
      <c r="AI663" t="s">
        <v>869</v>
      </c>
      <c r="AL663" t="s">
        <v>866</v>
      </c>
      <c r="AM663">
        <v>2019</v>
      </c>
      <c r="AW663">
        <v>1</v>
      </c>
      <c r="BD663" t="s">
        <v>870</v>
      </c>
    </row>
    <row r="665" spans="4:56" x14ac:dyDescent="0.25">
      <c r="AL665" s="5"/>
    </row>
    <row r="666" spans="4:56" hidden="1" x14ac:dyDescent="0.25">
      <c r="D666" t="s">
        <v>936</v>
      </c>
      <c r="E666" t="s">
        <v>935</v>
      </c>
      <c r="F666" t="s">
        <v>984</v>
      </c>
      <c r="G666" t="s">
        <v>21</v>
      </c>
      <c r="H666" t="s">
        <v>871</v>
      </c>
      <c r="P666" t="s">
        <v>872</v>
      </c>
      <c r="X666" t="s">
        <v>321</v>
      </c>
      <c r="AB666">
        <v>252</v>
      </c>
      <c r="AF666">
        <v>1439</v>
      </c>
      <c r="AG666">
        <v>1447</v>
      </c>
      <c r="AI666" t="s">
        <v>873</v>
      </c>
      <c r="AL666" s="5">
        <v>43709</v>
      </c>
      <c r="AM666">
        <v>2019</v>
      </c>
      <c r="AW666">
        <v>7</v>
      </c>
      <c r="BD666" t="s">
        <v>874</v>
      </c>
    </row>
    <row r="667" spans="4:56" hidden="1" x14ac:dyDescent="0.25">
      <c r="D667" t="s">
        <v>936</v>
      </c>
      <c r="E667" t="s">
        <v>935</v>
      </c>
      <c r="F667" t="s">
        <v>960</v>
      </c>
      <c r="G667" t="s">
        <v>21</v>
      </c>
      <c r="H667" t="s">
        <v>875</v>
      </c>
      <c r="P667" t="s">
        <v>876</v>
      </c>
      <c r="X667" t="s">
        <v>877</v>
      </c>
      <c r="AB667">
        <v>21</v>
      </c>
      <c r="AC667">
        <v>5</v>
      </c>
      <c r="AF667">
        <v>873</v>
      </c>
      <c r="AG667">
        <v>881</v>
      </c>
      <c r="AI667" t="s">
        <v>878</v>
      </c>
      <c r="AL667" s="5">
        <v>43709</v>
      </c>
      <c r="AM667">
        <v>2019</v>
      </c>
      <c r="AW667">
        <v>1</v>
      </c>
      <c r="BD667" t="s">
        <v>879</v>
      </c>
    </row>
    <row r="668" spans="4:56" hidden="1" x14ac:dyDescent="0.25">
      <c r="D668" t="s">
        <v>936</v>
      </c>
      <c r="E668" t="s">
        <v>935</v>
      </c>
      <c r="F668" t="s">
        <v>962</v>
      </c>
      <c r="G668" t="s">
        <v>21</v>
      </c>
      <c r="H668" t="s">
        <v>880</v>
      </c>
      <c r="P668" t="s">
        <v>881</v>
      </c>
      <c r="X668" t="s">
        <v>167</v>
      </c>
      <c r="AB668">
        <v>182</v>
      </c>
      <c r="AC668">
        <v>6</v>
      </c>
      <c r="AF668">
        <v>921</v>
      </c>
      <c r="AG668">
        <v>933</v>
      </c>
      <c r="AI668" t="s">
        <v>882</v>
      </c>
      <c r="AL668" s="5">
        <v>43800</v>
      </c>
      <c r="AM668">
        <v>2019</v>
      </c>
      <c r="AW668">
        <v>0</v>
      </c>
      <c r="BD668" t="s">
        <v>883</v>
      </c>
    </row>
    <row r="669" spans="4:56" hidden="1" x14ac:dyDescent="0.25">
      <c r="D669" t="s">
        <v>936</v>
      </c>
      <c r="E669" t="s">
        <v>940</v>
      </c>
      <c r="G669" t="s">
        <v>21</v>
      </c>
      <c r="H669" t="s">
        <v>884</v>
      </c>
      <c r="P669" t="s">
        <v>885</v>
      </c>
      <c r="X669" t="s">
        <v>147</v>
      </c>
      <c r="AB669">
        <v>376</v>
      </c>
      <c r="AF669">
        <v>21</v>
      </c>
      <c r="AG669">
        <v>28</v>
      </c>
      <c r="AI669" t="s">
        <v>886</v>
      </c>
      <c r="AL669" t="s">
        <v>887</v>
      </c>
      <c r="AM669">
        <v>2019</v>
      </c>
      <c r="AW669">
        <v>9</v>
      </c>
      <c r="BD669" t="s">
        <v>888</v>
      </c>
    </row>
    <row r="670" spans="4:56" hidden="1" x14ac:dyDescent="0.25">
      <c r="D670" t="s">
        <v>936</v>
      </c>
      <c r="E670" t="s">
        <v>940</v>
      </c>
      <c r="G670" t="s">
        <v>21</v>
      </c>
      <c r="H670" t="s">
        <v>889</v>
      </c>
      <c r="P670" t="s">
        <v>890</v>
      </c>
      <c r="X670" t="s">
        <v>153</v>
      </c>
      <c r="AB670">
        <v>53</v>
      </c>
      <c r="AC670">
        <v>15</v>
      </c>
      <c r="AF670">
        <v>9073</v>
      </c>
      <c r="AG670">
        <v>9080</v>
      </c>
      <c r="AI670" t="s">
        <v>891</v>
      </c>
      <c r="AL670" t="s">
        <v>892</v>
      </c>
      <c r="AM670">
        <v>2019</v>
      </c>
      <c r="AW670">
        <v>2</v>
      </c>
      <c r="BD670" t="s">
        <v>893</v>
      </c>
    </row>
    <row r="671" spans="4:56" hidden="1" x14ac:dyDescent="0.25">
      <c r="D671" t="s">
        <v>936</v>
      </c>
      <c r="E671" t="s">
        <v>940</v>
      </c>
      <c r="G671" t="s">
        <v>21</v>
      </c>
      <c r="H671" t="s">
        <v>894</v>
      </c>
      <c r="P671" t="s">
        <v>895</v>
      </c>
      <c r="X671" t="s">
        <v>147</v>
      </c>
      <c r="AB671">
        <v>375</v>
      </c>
      <c r="AF671">
        <v>78</v>
      </c>
      <c r="AG671">
        <v>85</v>
      </c>
      <c r="AI671" t="s">
        <v>896</v>
      </c>
      <c r="AL671" t="s">
        <v>897</v>
      </c>
      <c r="AM671">
        <v>2019</v>
      </c>
      <c r="AW671">
        <v>1</v>
      </c>
      <c r="BD671" t="s">
        <v>898</v>
      </c>
    </row>
    <row r="672" spans="4:56" hidden="1" x14ac:dyDescent="0.25">
      <c r="D672" t="s">
        <v>936</v>
      </c>
      <c r="E672" t="s">
        <v>939</v>
      </c>
      <c r="F672" t="s">
        <v>953</v>
      </c>
      <c r="G672" t="s">
        <v>21</v>
      </c>
      <c r="H672" t="s">
        <v>899</v>
      </c>
      <c r="P672" t="s">
        <v>900</v>
      </c>
      <c r="X672" t="s">
        <v>901</v>
      </c>
      <c r="AI672" t="s">
        <v>902</v>
      </c>
      <c r="AM672">
        <v>2019</v>
      </c>
      <c r="AW672">
        <v>1</v>
      </c>
      <c r="BD672" t="s">
        <v>903</v>
      </c>
    </row>
    <row r="673" spans="4:56" x14ac:dyDescent="0.25">
      <c r="AC673" s="6"/>
      <c r="AL673" s="5"/>
    </row>
    <row r="674" spans="4:56" hidden="1" x14ac:dyDescent="0.25">
      <c r="D674" t="s">
        <v>936</v>
      </c>
      <c r="E674" t="s">
        <v>937</v>
      </c>
      <c r="G674" t="s">
        <v>21</v>
      </c>
      <c r="H674" t="s">
        <v>904</v>
      </c>
      <c r="P674" t="s">
        <v>905</v>
      </c>
      <c r="X674" t="s">
        <v>704</v>
      </c>
      <c r="AB674">
        <v>78</v>
      </c>
      <c r="AC674">
        <v>16</v>
      </c>
      <c r="AH674">
        <v>528</v>
      </c>
      <c r="AI674" t="s">
        <v>906</v>
      </c>
      <c r="AL674" s="5">
        <v>43678</v>
      </c>
      <c r="AM674">
        <v>2019</v>
      </c>
      <c r="AW674">
        <v>0</v>
      </c>
      <c r="BD674" t="s">
        <v>907</v>
      </c>
    </row>
    <row r="675" spans="4:56" hidden="1" x14ac:dyDescent="0.25">
      <c r="D675" t="s">
        <v>936</v>
      </c>
      <c r="E675" t="s">
        <v>938</v>
      </c>
      <c r="F675" t="s">
        <v>969</v>
      </c>
      <c r="G675" t="s">
        <v>21</v>
      </c>
      <c r="H675" t="s">
        <v>908</v>
      </c>
      <c r="P675" t="s">
        <v>909</v>
      </c>
      <c r="X675" t="s">
        <v>704</v>
      </c>
      <c r="AB675">
        <v>78</v>
      </c>
      <c r="AC675">
        <v>16</v>
      </c>
      <c r="AH675">
        <v>531</v>
      </c>
      <c r="AI675" t="s">
        <v>910</v>
      </c>
      <c r="AL675" s="5">
        <v>43678</v>
      </c>
      <c r="AM675">
        <v>2019</v>
      </c>
      <c r="AW675">
        <v>0</v>
      </c>
      <c r="BD675" t="s">
        <v>911</v>
      </c>
    </row>
    <row r="676" spans="4:56" hidden="1" x14ac:dyDescent="0.25">
      <c r="D676" t="s">
        <v>936</v>
      </c>
      <c r="E676" t="s">
        <v>937</v>
      </c>
      <c r="G676" t="s">
        <v>21</v>
      </c>
      <c r="H676" t="s">
        <v>912</v>
      </c>
      <c r="P676" t="s">
        <v>913</v>
      </c>
      <c r="X676" t="s">
        <v>188</v>
      </c>
      <c r="AB676">
        <v>36</v>
      </c>
      <c r="AC676">
        <v>8</v>
      </c>
      <c r="AF676">
        <v>883</v>
      </c>
      <c r="AG676">
        <v>891</v>
      </c>
      <c r="AI676" t="s">
        <v>914</v>
      </c>
      <c r="AL676" t="s">
        <v>915</v>
      </c>
      <c r="AM676">
        <v>2019</v>
      </c>
      <c r="AW676">
        <v>1</v>
      </c>
      <c r="BD676" t="s">
        <v>916</v>
      </c>
    </row>
    <row r="679" spans="4:56" x14ac:dyDescent="0.25">
      <c r="AL679" s="5"/>
    </row>
    <row r="680" spans="4:56" x14ac:dyDescent="0.25">
      <c r="AL680" s="5"/>
    </row>
    <row r="682" spans="4:56" hidden="1" x14ac:dyDescent="0.25">
      <c r="D682" t="s">
        <v>936</v>
      </c>
      <c r="E682" t="s">
        <v>940</v>
      </c>
      <c r="G682" t="s">
        <v>21</v>
      </c>
      <c r="H682" t="s">
        <v>917</v>
      </c>
      <c r="P682" t="s">
        <v>918</v>
      </c>
      <c r="X682" t="s">
        <v>348</v>
      </c>
      <c r="AB682">
        <v>675</v>
      </c>
      <c r="AF682">
        <v>62</v>
      </c>
      <c r="AG682">
        <v>72</v>
      </c>
      <c r="AI682" t="s">
        <v>919</v>
      </c>
      <c r="AL682" t="s">
        <v>920</v>
      </c>
      <c r="AM682">
        <v>2019</v>
      </c>
      <c r="AW682">
        <v>6</v>
      </c>
      <c r="BD682" t="s">
        <v>921</v>
      </c>
    </row>
    <row r="683" spans="4:56" hidden="1" x14ac:dyDescent="0.25">
      <c r="D683" t="s">
        <v>936</v>
      </c>
      <c r="E683" t="s">
        <v>937</v>
      </c>
      <c r="G683" t="s">
        <v>21</v>
      </c>
      <c r="H683" t="s">
        <v>922</v>
      </c>
      <c r="P683" t="s">
        <v>923</v>
      </c>
      <c r="X683" t="s">
        <v>348</v>
      </c>
      <c r="AB683">
        <v>675</v>
      </c>
      <c r="AF683">
        <v>213</v>
      </c>
      <c r="AG683">
        <v>223</v>
      </c>
      <c r="AI683" t="s">
        <v>924</v>
      </c>
      <c r="AL683" t="s">
        <v>920</v>
      </c>
      <c r="AM683">
        <v>2019</v>
      </c>
      <c r="AW683">
        <v>6</v>
      </c>
      <c r="BD683" t="s">
        <v>925</v>
      </c>
    </row>
    <row r="684" spans="4:56" hidden="1" x14ac:dyDescent="0.25">
      <c r="D684" t="s">
        <v>936</v>
      </c>
      <c r="E684" t="s">
        <v>944</v>
      </c>
      <c r="F684" t="s">
        <v>958</v>
      </c>
      <c r="G684" t="s">
        <v>21</v>
      </c>
      <c r="H684" t="s">
        <v>926</v>
      </c>
      <c r="P684" t="s">
        <v>927</v>
      </c>
      <c r="X684" t="s">
        <v>153</v>
      </c>
      <c r="AB684">
        <v>53</v>
      </c>
      <c r="AC684">
        <v>14</v>
      </c>
      <c r="AF684">
        <v>7974</v>
      </c>
      <c r="AG684">
        <v>7983</v>
      </c>
      <c r="AI684" t="s">
        <v>928</v>
      </c>
      <c r="AL684" t="s">
        <v>929</v>
      </c>
      <c r="AM684">
        <v>2019</v>
      </c>
      <c r="AW684">
        <v>0</v>
      </c>
      <c r="BD684" t="s">
        <v>930</v>
      </c>
    </row>
    <row r="685" spans="4:56" hidden="1" x14ac:dyDescent="0.25">
      <c r="D685" t="s">
        <v>936</v>
      </c>
      <c r="E685" t="s">
        <v>941</v>
      </c>
      <c r="G685" t="s">
        <v>21</v>
      </c>
      <c r="H685" t="s">
        <v>931</v>
      </c>
      <c r="P685" t="s">
        <v>932</v>
      </c>
      <c r="X685" t="s">
        <v>153</v>
      </c>
      <c r="AB685">
        <v>53</v>
      </c>
      <c r="AC685">
        <v>14</v>
      </c>
      <c r="AF685">
        <v>8205</v>
      </c>
      <c r="AG685">
        <v>8215</v>
      </c>
      <c r="AI685" t="s">
        <v>933</v>
      </c>
      <c r="AL685" t="s">
        <v>929</v>
      </c>
      <c r="AM685">
        <v>2019</v>
      </c>
      <c r="AW685">
        <v>0</v>
      </c>
      <c r="BD685" t="s">
        <v>934</v>
      </c>
    </row>
    <row r="690" spans="38:38" x14ac:dyDescent="0.25">
      <c r="AL690" s="5"/>
    </row>
    <row r="691" spans="38:38" x14ac:dyDescent="0.25">
      <c r="AL691" s="5"/>
    </row>
    <row r="693" spans="38:38" x14ac:dyDescent="0.25">
      <c r="AL693" s="5"/>
    </row>
    <row r="694" spans="38:38" x14ac:dyDescent="0.25">
      <c r="AL694" s="5"/>
    </row>
    <row r="695" spans="38:38" x14ac:dyDescent="0.25">
      <c r="AL695" s="5"/>
    </row>
    <row r="696" spans="38:38" x14ac:dyDescent="0.25">
      <c r="AL696" s="5"/>
    </row>
    <row r="697" spans="38:38" x14ac:dyDescent="0.25">
      <c r="AL697" s="5"/>
    </row>
    <row r="714" spans="38:38" x14ac:dyDescent="0.25">
      <c r="AL714" s="5"/>
    </row>
    <row r="715" spans="38:38" x14ac:dyDescent="0.25">
      <c r="AL715" s="5"/>
    </row>
    <row r="716" spans="38:38" x14ac:dyDescent="0.25">
      <c r="AL716" s="5"/>
    </row>
    <row r="717" spans="38:38" x14ac:dyDescent="0.25">
      <c r="AL717" s="5"/>
    </row>
    <row r="728" spans="29:38" x14ac:dyDescent="0.25">
      <c r="AC728" s="6"/>
      <c r="AL728" s="5"/>
    </row>
    <row r="730" spans="29:38" x14ac:dyDescent="0.25">
      <c r="AL730" s="5"/>
    </row>
    <row r="731" spans="29:38" x14ac:dyDescent="0.25">
      <c r="AL731" s="5"/>
    </row>
    <row r="732" spans="29:38" x14ac:dyDescent="0.25">
      <c r="AL732" s="5"/>
    </row>
    <row r="733" spans="29:38" x14ac:dyDescent="0.25">
      <c r="AL733" s="5"/>
    </row>
    <row r="734" spans="29:38" x14ac:dyDescent="0.25">
      <c r="AL734" s="5"/>
    </row>
    <row r="735" spans="29:38" x14ac:dyDescent="0.25">
      <c r="AL735" s="5"/>
    </row>
    <row r="736" spans="29:38" x14ac:dyDescent="0.25">
      <c r="AL736" s="5"/>
    </row>
    <row r="737" spans="38:38" x14ac:dyDescent="0.25">
      <c r="AL737" s="5"/>
    </row>
    <row r="738" spans="38:38" x14ac:dyDescent="0.25">
      <c r="AL738" s="5"/>
    </row>
    <row r="739" spans="38:38" x14ac:dyDescent="0.25">
      <c r="AL739" s="5"/>
    </row>
    <row r="740" spans="38:38" x14ac:dyDescent="0.25">
      <c r="AL740" s="5"/>
    </row>
    <row r="752" spans="38:38" x14ac:dyDescent="0.25">
      <c r="AL752" s="5"/>
    </row>
    <row r="753" spans="38:38" x14ac:dyDescent="0.25">
      <c r="AL753" s="5"/>
    </row>
    <row r="754" spans="38:38" x14ac:dyDescent="0.25">
      <c r="AL754" s="5"/>
    </row>
    <row r="755" spans="38:38" x14ac:dyDescent="0.25">
      <c r="AL755" s="5"/>
    </row>
    <row r="756" spans="38:38" x14ac:dyDescent="0.25">
      <c r="AL756" s="5"/>
    </row>
    <row r="758" spans="38:38" x14ac:dyDescent="0.25">
      <c r="AL758" s="5"/>
    </row>
    <row r="766" spans="38:38" x14ac:dyDescent="0.25">
      <c r="AL766" s="5"/>
    </row>
    <row r="770" spans="38:38" x14ac:dyDescent="0.25">
      <c r="AL770" s="5"/>
    </row>
    <row r="772" spans="38:38" x14ac:dyDescent="0.25">
      <c r="AL772" s="5"/>
    </row>
    <row r="774" spans="38:38" x14ac:dyDescent="0.25">
      <c r="AL774" s="5"/>
    </row>
    <row r="775" spans="38:38" x14ac:dyDescent="0.25">
      <c r="AL775" s="5"/>
    </row>
    <row r="787" spans="38:38" x14ac:dyDescent="0.25">
      <c r="AL787" s="5"/>
    </row>
    <row r="788" spans="38:38" x14ac:dyDescent="0.25">
      <c r="AL788" s="5"/>
    </row>
    <row r="792" spans="38:38" x14ac:dyDescent="0.25">
      <c r="AL792" s="5"/>
    </row>
    <row r="793" spans="38:38" x14ac:dyDescent="0.25">
      <c r="AL793" s="5"/>
    </row>
    <row r="795" spans="38:38" x14ac:dyDescent="0.25">
      <c r="AL795" s="5"/>
    </row>
    <row r="796" spans="38:38" x14ac:dyDescent="0.25">
      <c r="AL796" s="5"/>
    </row>
    <row r="797" spans="38:38" x14ac:dyDescent="0.25">
      <c r="AL797" s="5"/>
    </row>
    <row r="798" spans="38:38" x14ac:dyDescent="0.25">
      <c r="AL798" s="5"/>
    </row>
    <row r="799" spans="38:38" x14ac:dyDescent="0.25">
      <c r="AL799" s="5"/>
    </row>
    <row r="808" spans="38:38" x14ac:dyDescent="0.25">
      <c r="AL808" s="5"/>
    </row>
  </sheetData>
  <autoFilter ref="D4:D685" xr:uid="{CBEDB444-AB58-4002-9297-9E736DC6F4E2}">
    <filterColumn colId="0">
      <colorFilter dxfId="4"/>
    </filterColumn>
  </autoFilter>
  <mergeCells count="2">
    <mergeCell ref="A1:R3"/>
    <mergeCell ref="D4:R4"/>
  </mergeCells>
  <conditionalFormatting sqref="D361:D462 D5:D35 D820:D1048576">
    <cfRule type="cellIs" dxfId="3" priority="3" operator="equal">
      <formula>"N/A"</formula>
    </cfRule>
  </conditionalFormatting>
  <conditionalFormatting sqref="D37">
    <cfRule type="cellIs" dxfId="2" priority="2" operator="equal">
      <formula>"N/A"</formula>
    </cfRule>
  </conditionalFormatting>
  <conditionalFormatting sqref="D41:D50">
    <cfRule type="cellIs" dxfId="1" priority="1" operator="equal">
      <formula>"N/A"</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DA39-35C8-4C9A-8E4F-435A9105818E}">
  <dimension ref="B1:D23"/>
  <sheetViews>
    <sheetView workbookViewId="0">
      <selection activeCell="B23" sqref="B23:C23"/>
    </sheetView>
  </sheetViews>
  <sheetFormatPr defaultRowHeight="15" x14ac:dyDescent="0.25"/>
  <cols>
    <col min="3" max="3" width="23.5703125" bestFit="1" customWidth="1"/>
    <col min="4" max="4" width="22.42578125" bestFit="1" customWidth="1"/>
  </cols>
  <sheetData>
    <row r="1" spans="2:4" x14ac:dyDescent="0.25">
      <c r="B1" s="30" t="s">
        <v>1</v>
      </c>
      <c r="C1" s="30"/>
      <c r="D1" s="30"/>
    </row>
    <row r="2" spans="2:4" ht="75" x14ac:dyDescent="0.25">
      <c r="B2" s="2" t="s">
        <v>0</v>
      </c>
      <c r="C2" s="3" t="s">
        <v>2</v>
      </c>
      <c r="D2" s="4" t="s">
        <v>139</v>
      </c>
    </row>
    <row r="3" spans="2:4" x14ac:dyDescent="0.25">
      <c r="B3" s="2">
        <v>2000</v>
      </c>
      <c r="C3" s="2">
        <v>1025</v>
      </c>
      <c r="D3" s="7">
        <v>45</v>
      </c>
    </row>
    <row r="4" spans="2:4" x14ac:dyDescent="0.25">
      <c r="B4" s="2">
        <v>2001</v>
      </c>
      <c r="C4" s="2">
        <v>1307</v>
      </c>
      <c r="D4" s="7">
        <v>36</v>
      </c>
    </row>
    <row r="5" spans="2:4" x14ac:dyDescent="0.25">
      <c r="B5" s="2">
        <v>2002</v>
      </c>
      <c r="C5" s="2">
        <v>1080</v>
      </c>
      <c r="D5" s="7">
        <v>48</v>
      </c>
    </row>
    <row r="6" spans="2:4" x14ac:dyDescent="0.25">
      <c r="B6" s="2">
        <v>2003</v>
      </c>
      <c r="C6" s="2">
        <v>1182</v>
      </c>
      <c r="D6" s="7">
        <v>60</v>
      </c>
    </row>
    <row r="7" spans="2:4" x14ac:dyDescent="0.25">
      <c r="B7" s="2">
        <v>2004</v>
      </c>
      <c r="C7" s="2">
        <v>1239</v>
      </c>
      <c r="D7" s="7">
        <v>63</v>
      </c>
    </row>
    <row r="8" spans="2:4" x14ac:dyDescent="0.25">
      <c r="B8" s="2">
        <v>2005</v>
      </c>
      <c r="C8" s="2">
        <v>1560</v>
      </c>
      <c r="D8" s="7">
        <v>85</v>
      </c>
    </row>
    <row r="9" spans="2:4" x14ac:dyDescent="0.25">
      <c r="B9" s="2">
        <v>2006</v>
      </c>
      <c r="C9" s="2">
        <v>1405</v>
      </c>
      <c r="D9" s="7">
        <v>75</v>
      </c>
    </row>
    <row r="10" spans="2:4" x14ac:dyDescent="0.25">
      <c r="B10" s="2">
        <v>2007</v>
      </c>
      <c r="C10" s="2">
        <v>1521</v>
      </c>
      <c r="D10" s="7">
        <v>93</v>
      </c>
    </row>
    <row r="11" spans="2:4" x14ac:dyDescent="0.25">
      <c r="B11" s="2">
        <v>2008</v>
      </c>
      <c r="C11" s="2">
        <v>1420</v>
      </c>
      <c r="D11" s="7">
        <v>85</v>
      </c>
    </row>
    <row r="12" spans="2:4" x14ac:dyDescent="0.25">
      <c r="B12" s="2">
        <v>2009</v>
      </c>
      <c r="C12" s="2">
        <v>1580</v>
      </c>
      <c r="D12" s="7">
        <v>124</v>
      </c>
    </row>
    <row r="13" spans="2:4" x14ac:dyDescent="0.25">
      <c r="B13" s="2">
        <v>2010</v>
      </c>
      <c r="C13" s="2">
        <v>1558</v>
      </c>
      <c r="D13" s="7">
        <v>104</v>
      </c>
    </row>
    <row r="14" spans="2:4" x14ac:dyDescent="0.25">
      <c r="B14" s="2">
        <v>2011</v>
      </c>
      <c r="C14" s="2">
        <v>1737</v>
      </c>
      <c r="D14" s="7">
        <v>152</v>
      </c>
    </row>
    <row r="15" spans="2:4" x14ac:dyDescent="0.25">
      <c r="B15" s="2">
        <v>2012</v>
      </c>
      <c r="C15" s="2">
        <v>1742</v>
      </c>
      <c r="D15" s="7">
        <v>135</v>
      </c>
    </row>
    <row r="16" spans="2:4" x14ac:dyDescent="0.25">
      <c r="B16" s="2">
        <v>2013</v>
      </c>
      <c r="C16" s="2">
        <v>1923</v>
      </c>
      <c r="D16" s="7">
        <v>152</v>
      </c>
    </row>
    <row r="17" spans="2:4" x14ac:dyDescent="0.25">
      <c r="B17" s="2">
        <v>2014</v>
      </c>
      <c r="C17" s="2">
        <v>2102</v>
      </c>
      <c r="D17" s="7">
        <v>180</v>
      </c>
    </row>
    <row r="18" spans="2:4" x14ac:dyDescent="0.25">
      <c r="B18" s="2">
        <v>2015</v>
      </c>
      <c r="C18" s="2">
        <v>2165</v>
      </c>
      <c r="D18" s="7">
        <v>181</v>
      </c>
    </row>
    <row r="19" spans="2:4" x14ac:dyDescent="0.25">
      <c r="B19" s="2">
        <v>2016</v>
      </c>
      <c r="C19" s="2">
        <v>2150</v>
      </c>
      <c r="D19" s="7">
        <v>193</v>
      </c>
    </row>
    <row r="20" spans="2:4" x14ac:dyDescent="0.25">
      <c r="B20" s="2">
        <v>2017</v>
      </c>
      <c r="C20" s="2">
        <v>2272</v>
      </c>
      <c r="D20" s="7">
        <v>186</v>
      </c>
    </row>
    <row r="21" spans="2:4" x14ac:dyDescent="0.25">
      <c r="B21" s="2">
        <v>2018</v>
      </c>
      <c r="C21" s="2">
        <v>2382</v>
      </c>
      <c r="D21" s="7">
        <v>230</v>
      </c>
    </row>
    <row r="22" spans="2:4" x14ac:dyDescent="0.25">
      <c r="B22" s="2">
        <v>2019</v>
      </c>
      <c r="C22" s="2">
        <v>2538</v>
      </c>
      <c r="D22" s="7">
        <v>219</v>
      </c>
    </row>
    <row r="23" spans="2:4" x14ac:dyDescent="0.25">
      <c r="B23" s="26">
        <v>2020</v>
      </c>
      <c r="C23" s="26">
        <v>2711</v>
      </c>
      <c r="D23" s="7">
        <v>249</v>
      </c>
    </row>
  </sheetData>
  <mergeCells count="1">
    <mergeCell ref="B1:D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5922-B074-41E4-A60D-764848670F9A}">
  <dimension ref="B1:I41"/>
  <sheetViews>
    <sheetView workbookViewId="0">
      <selection activeCell="H4" sqref="H4"/>
    </sheetView>
  </sheetViews>
  <sheetFormatPr defaultRowHeight="15" x14ac:dyDescent="0.25"/>
  <cols>
    <col min="2" max="2" width="13" customWidth="1"/>
    <col min="5" max="5" width="9.140625" hidden="1" customWidth="1"/>
    <col min="7" max="7" width="9.140625" hidden="1" customWidth="1"/>
  </cols>
  <sheetData>
    <row r="1" spans="2:9" ht="15.75" thickBot="1" x14ac:dyDescent="0.3">
      <c r="D1" s="9" t="s">
        <v>1807</v>
      </c>
      <c r="F1" s="9" t="s">
        <v>1807</v>
      </c>
      <c r="H1" s="9" t="s">
        <v>1807</v>
      </c>
    </row>
    <row r="2" spans="2:9" x14ac:dyDescent="0.25">
      <c r="B2" s="10"/>
      <c r="C2" s="11">
        <v>2000</v>
      </c>
      <c r="D2" s="11">
        <v>2000</v>
      </c>
      <c r="E2" s="11">
        <v>2010</v>
      </c>
      <c r="F2" s="11">
        <v>2010</v>
      </c>
      <c r="G2" s="11">
        <v>2020</v>
      </c>
      <c r="H2" s="12">
        <v>2020</v>
      </c>
    </row>
    <row r="3" spans="2:9" x14ac:dyDescent="0.25">
      <c r="B3" s="13" t="s">
        <v>938</v>
      </c>
      <c r="C3" s="18">
        <v>5</v>
      </c>
      <c r="D3" s="18">
        <f>(C3/$C$19)*100</f>
        <v>31.25</v>
      </c>
      <c r="E3" s="18">
        <v>14</v>
      </c>
      <c r="F3" s="15">
        <f>(E3/$C$30)*100</f>
        <v>28.000000000000004</v>
      </c>
      <c r="G3" s="18">
        <v>44</v>
      </c>
      <c r="H3" s="16">
        <f>(G3/$C$41)*100</f>
        <v>29.72972972972973</v>
      </c>
    </row>
    <row r="4" spans="2:9" x14ac:dyDescent="0.25">
      <c r="B4" s="13" t="s">
        <v>935</v>
      </c>
      <c r="C4" s="18">
        <v>5</v>
      </c>
      <c r="D4" s="18">
        <f t="shared" ref="D4:D11" si="0">(C4/$C$19)*100</f>
        <v>31.25</v>
      </c>
      <c r="E4" s="18">
        <v>18</v>
      </c>
      <c r="F4" s="15">
        <f t="shared" ref="F4:F11" si="1">(E4/$C$30)*100</f>
        <v>36</v>
      </c>
      <c r="G4" s="18">
        <v>61</v>
      </c>
      <c r="H4" s="16">
        <f t="shared" ref="H4:H11" si="2">(G4/$C$41)*100</f>
        <v>41.216216216216218</v>
      </c>
    </row>
    <row r="5" spans="2:9" x14ac:dyDescent="0.25">
      <c r="B5" s="13" t="s">
        <v>939</v>
      </c>
      <c r="C5" s="18">
        <v>6</v>
      </c>
      <c r="D5" s="18">
        <f t="shared" si="0"/>
        <v>37.5</v>
      </c>
      <c r="E5" s="18">
        <v>12</v>
      </c>
      <c r="F5" s="15">
        <f t="shared" si="1"/>
        <v>24</v>
      </c>
      <c r="G5" s="18">
        <v>24</v>
      </c>
      <c r="H5" s="16">
        <f t="shared" si="2"/>
        <v>16.216216216216218</v>
      </c>
    </row>
    <row r="6" spans="2:9" x14ac:dyDescent="0.25">
      <c r="B6" s="19" t="s">
        <v>1521</v>
      </c>
      <c r="C6" s="18">
        <v>0</v>
      </c>
      <c r="D6" s="18">
        <f>(C6/$C$19)*100</f>
        <v>0</v>
      </c>
      <c r="E6" s="18">
        <v>0</v>
      </c>
      <c r="F6" s="18">
        <f>(E6/$C$30)*100</f>
        <v>0</v>
      </c>
      <c r="G6" s="18">
        <v>5</v>
      </c>
      <c r="H6" s="16">
        <f t="shared" si="2"/>
        <v>3.3783783783783785</v>
      </c>
    </row>
    <row r="7" spans="2:9" x14ac:dyDescent="0.25">
      <c r="B7" s="13" t="s">
        <v>946</v>
      </c>
      <c r="C7" s="18">
        <v>0</v>
      </c>
      <c r="D7" s="18">
        <f t="shared" si="0"/>
        <v>0</v>
      </c>
      <c r="E7" s="18">
        <v>1</v>
      </c>
      <c r="F7" s="15">
        <f t="shared" si="1"/>
        <v>2</v>
      </c>
      <c r="G7" s="18">
        <v>2</v>
      </c>
      <c r="H7" s="16">
        <f t="shared" si="2"/>
        <v>1.3513513513513513</v>
      </c>
    </row>
    <row r="8" spans="2:9" x14ac:dyDescent="0.25">
      <c r="B8" s="13" t="s">
        <v>944</v>
      </c>
      <c r="C8" s="18">
        <v>0</v>
      </c>
      <c r="D8" s="18">
        <f t="shared" si="0"/>
        <v>0</v>
      </c>
      <c r="E8" s="18">
        <v>1</v>
      </c>
      <c r="F8" s="15">
        <f t="shared" si="1"/>
        <v>2</v>
      </c>
      <c r="G8" s="18">
        <v>4</v>
      </c>
      <c r="H8" s="16">
        <f t="shared" si="2"/>
        <v>2.7027027027027026</v>
      </c>
      <c r="I8" s="27">
        <f>SUM(F8:F9)</f>
        <v>8</v>
      </c>
    </row>
    <row r="9" spans="2:9" x14ac:dyDescent="0.25">
      <c r="B9" s="13" t="s">
        <v>949</v>
      </c>
      <c r="C9" s="18">
        <v>0</v>
      </c>
      <c r="D9" s="18">
        <f t="shared" si="0"/>
        <v>0</v>
      </c>
      <c r="E9" s="18">
        <v>3</v>
      </c>
      <c r="F9" s="15">
        <f t="shared" si="1"/>
        <v>6</v>
      </c>
      <c r="G9" s="18">
        <v>7</v>
      </c>
      <c r="H9" s="16">
        <f t="shared" si="2"/>
        <v>4.7297297297297298</v>
      </c>
      <c r="I9" s="27">
        <f>SUM(H8:H9)</f>
        <v>7.4324324324324325</v>
      </c>
    </row>
    <row r="10" spans="2:9" x14ac:dyDescent="0.25">
      <c r="B10" s="13" t="s">
        <v>1805</v>
      </c>
      <c r="C10" s="18">
        <v>0</v>
      </c>
      <c r="D10" s="18">
        <f t="shared" si="0"/>
        <v>0</v>
      </c>
      <c r="E10" s="18">
        <v>1</v>
      </c>
      <c r="F10" s="15">
        <f t="shared" si="1"/>
        <v>2</v>
      </c>
      <c r="G10" s="18">
        <v>0</v>
      </c>
      <c r="H10" s="16">
        <f t="shared" si="2"/>
        <v>0</v>
      </c>
    </row>
    <row r="11" spans="2:9" ht="15.75" thickBot="1" x14ac:dyDescent="0.3">
      <c r="B11" s="20" t="s">
        <v>1512</v>
      </c>
      <c r="C11" s="14">
        <v>0</v>
      </c>
      <c r="D11" s="14">
        <f t="shared" si="0"/>
        <v>0</v>
      </c>
      <c r="E11" s="14">
        <v>0</v>
      </c>
      <c r="F11" s="14">
        <f t="shared" si="1"/>
        <v>0</v>
      </c>
      <c r="G11" s="14">
        <v>1</v>
      </c>
      <c r="H11" s="21">
        <f t="shared" si="2"/>
        <v>0.67567567567567566</v>
      </c>
    </row>
    <row r="12" spans="2:9" x14ac:dyDescent="0.25">
      <c r="C12">
        <f>SUM(C3:C11)</f>
        <v>16</v>
      </c>
      <c r="D12">
        <f t="shared" ref="D12:H12" si="3">SUM(D3:D11)</f>
        <v>100</v>
      </c>
      <c r="E12">
        <f t="shared" si="3"/>
        <v>50</v>
      </c>
      <c r="F12">
        <f t="shared" si="3"/>
        <v>100</v>
      </c>
      <c r="G12">
        <f t="shared" si="3"/>
        <v>148</v>
      </c>
      <c r="H12">
        <f t="shared" si="3"/>
        <v>100</v>
      </c>
    </row>
    <row r="15" spans="2:9" x14ac:dyDescent="0.25">
      <c r="C15">
        <v>2000</v>
      </c>
    </row>
    <row r="16" spans="2:9" x14ac:dyDescent="0.25">
      <c r="B16" t="s">
        <v>935</v>
      </c>
      <c r="C16">
        <v>5</v>
      </c>
    </row>
    <row r="17" spans="2:3" x14ac:dyDescent="0.25">
      <c r="B17" t="s">
        <v>938</v>
      </c>
      <c r="C17">
        <v>5</v>
      </c>
    </row>
    <row r="18" spans="2:3" x14ac:dyDescent="0.25">
      <c r="B18" t="s">
        <v>939</v>
      </c>
      <c r="C18">
        <v>6</v>
      </c>
    </row>
    <row r="19" spans="2:3" x14ac:dyDescent="0.25">
      <c r="B19" t="s">
        <v>951</v>
      </c>
      <c r="C19">
        <v>16</v>
      </c>
    </row>
    <row r="22" spans="2:3" x14ac:dyDescent="0.25">
      <c r="C22">
        <v>2010</v>
      </c>
    </row>
    <row r="23" spans="2:3" x14ac:dyDescent="0.25">
      <c r="B23" t="s">
        <v>935</v>
      </c>
      <c r="C23">
        <v>14</v>
      </c>
    </row>
    <row r="24" spans="2:3" x14ac:dyDescent="0.25">
      <c r="B24" t="s">
        <v>938</v>
      </c>
      <c r="C24">
        <v>18</v>
      </c>
    </row>
    <row r="25" spans="2:3" x14ac:dyDescent="0.25">
      <c r="B25" t="s">
        <v>939</v>
      </c>
      <c r="C25">
        <v>12</v>
      </c>
    </row>
    <row r="26" spans="2:3" x14ac:dyDescent="0.25">
      <c r="B26" t="s">
        <v>946</v>
      </c>
      <c r="C26">
        <v>1</v>
      </c>
    </row>
    <row r="27" spans="2:3" x14ac:dyDescent="0.25">
      <c r="B27" t="s">
        <v>944</v>
      </c>
      <c r="C27">
        <v>1</v>
      </c>
    </row>
    <row r="28" spans="2:3" x14ac:dyDescent="0.25">
      <c r="B28" t="s">
        <v>949</v>
      </c>
      <c r="C28">
        <v>3</v>
      </c>
    </row>
    <row r="29" spans="2:3" x14ac:dyDescent="0.25">
      <c r="B29" t="s">
        <v>1805</v>
      </c>
      <c r="C29">
        <v>1</v>
      </c>
    </row>
    <row r="30" spans="2:3" x14ac:dyDescent="0.25">
      <c r="B30" t="s">
        <v>951</v>
      </c>
      <c r="C30">
        <f>SUM(C23:C29)</f>
        <v>50</v>
      </c>
    </row>
    <row r="32" spans="2:3" x14ac:dyDescent="0.25">
      <c r="C32">
        <v>2020</v>
      </c>
    </row>
    <row r="33" spans="2:3" x14ac:dyDescent="0.25">
      <c r="B33" t="s">
        <v>935</v>
      </c>
      <c r="C33">
        <v>44</v>
      </c>
    </row>
    <row r="34" spans="2:3" x14ac:dyDescent="0.25">
      <c r="B34" t="s">
        <v>938</v>
      </c>
      <c r="C34">
        <v>61</v>
      </c>
    </row>
    <row r="35" spans="2:3" x14ac:dyDescent="0.25">
      <c r="B35" t="s">
        <v>939</v>
      </c>
      <c r="C35">
        <v>24</v>
      </c>
    </row>
    <row r="36" spans="2:3" x14ac:dyDescent="0.25">
      <c r="B36" t="s">
        <v>1521</v>
      </c>
      <c r="C36">
        <v>5</v>
      </c>
    </row>
    <row r="37" spans="2:3" x14ac:dyDescent="0.25">
      <c r="B37" t="s">
        <v>946</v>
      </c>
      <c r="C37">
        <v>2</v>
      </c>
    </row>
    <row r="38" spans="2:3" x14ac:dyDescent="0.25">
      <c r="B38" t="s">
        <v>944</v>
      </c>
      <c r="C38">
        <v>4</v>
      </c>
    </row>
    <row r="39" spans="2:3" x14ac:dyDescent="0.25">
      <c r="B39" t="s">
        <v>949</v>
      </c>
      <c r="C39">
        <v>7</v>
      </c>
    </row>
    <row r="40" spans="2:3" x14ac:dyDescent="0.25">
      <c r="B40" t="s">
        <v>1512</v>
      </c>
      <c r="C40">
        <v>1</v>
      </c>
    </row>
    <row r="41" spans="2:3" x14ac:dyDescent="0.25">
      <c r="B41" t="s">
        <v>951</v>
      </c>
      <c r="C41">
        <f>SUM(C33:C40)</f>
        <v>148</v>
      </c>
    </row>
  </sheetData>
  <conditionalFormatting sqref="C7:C10">
    <cfRule type="cellIs" dxfId="0" priority="1" operator="equal">
      <formula>"N/A"</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8DF0-CC7C-4094-B196-B327E5687D66}">
  <dimension ref="B1:F133"/>
  <sheetViews>
    <sheetView zoomScaleNormal="100" workbookViewId="0">
      <selection activeCell="J27" sqref="J27"/>
    </sheetView>
  </sheetViews>
  <sheetFormatPr defaultRowHeight="15" x14ac:dyDescent="0.25"/>
  <cols>
    <col min="2" max="2" width="22.28515625" customWidth="1"/>
  </cols>
  <sheetData>
    <row r="1" spans="2:6" x14ac:dyDescent="0.25">
      <c r="B1" s="1"/>
      <c r="D1">
        <v>2020</v>
      </c>
      <c r="E1">
        <v>2010</v>
      </c>
      <c r="F1">
        <v>2000</v>
      </c>
    </row>
    <row r="2" spans="2:6" x14ac:dyDescent="0.25">
      <c r="B2" s="1"/>
      <c r="C2" t="s">
        <v>987</v>
      </c>
      <c r="D2">
        <v>3</v>
      </c>
      <c r="E2">
        <v>1</v>
      </c>
      <c r="F2">
        <v>0</v>
      </c>
    </row>
    <row r="3" spans="2:6" x14ac:dyDescent="0.25">
      <c r="B3" s="1"/>
      <c r="C3" t="s">
        <v>1808</v>
      </c>
      <c r="D3">
        <v>1</v>
      </c>
      <c r="E3">
        <v>0</v>
      </c>
      <c r="F3">
        <v>0</v>
      </c>
    </row>
    <row r="4" spans="2:6" x14ac:dyDescent="0.25">
      <c r="B4" s="1"/>
      <c r="C4" t="s">
        <v>991</v>
      </c>
      <c r="D4">
        <v>2</v>
      </c>
      <c r="E4">
        <v>1</v>
      </c>
      <c r="F4">
        <v>0</v>
      </c>
    </row>
    <row r="5" spans="2:6" x14ac:dyDescent="0.25">
      <c r="B5" s="1"/>
      <c r="C5" t="s">
        <v>992</v>
      </c>
      <c r="D5">
        <v>1</v>
      </c>
      <c r="E5">
        <v>0</v>
      </c>
      <c r="F5">
        <v>0</v>
      </c>
    </row>
    <row r="6" spans="2:6" x14ac:dyDescent="0.25">
      <c r="B6" s="1"/>
      <c r="C6" t="s">
        <v>993</v>
      </c>
      <c r="D6">
        <v>1</v>
      </c>
      <c r="E6">
        <v>0</v>
      </c>
      <c r="F6">
        <v>0</v>
      </c>
    </row>
    <row r="7" spans="2:6" x14ac:dyDescent="0.25">
      <c r="B7" s="1"/>
      <c r="C7" t="s">
        <v>969</v>
      </c>
      <c r="D7">
        <v>15</v>
      </c>
      <c r="E7">
        <v>3</v>
      </c>
      <c r="F7">
        <v>0</v>
      </c>
    </row>
    <row r="8" spans="2:6" x14ac:dyDescent="0.25">
      <c r="B8" s="1"/>
      <c r="C8" t="s">
        <v>953</v>
      </c>
      <c r="D8">
        <v>8</v>
      </c>
      <c r="E8">
        <v>4</v>
      </c>
      <c r="F8">
        <v>3</v>
      </c>
    </row>
    <row r="9" spans="2:6" x14ac:dyDescent="0.25">
      <c r="B9" s="1"/>
      <c r="C9" t="s">
        <v>994</v>
      </c>
      <c r="D9">
        <v>0</v>
      </c>
      <c r="E9">
        <v>1</v>
      </c>
      <c r="F9">
        <v>0</v>
      </c>
    </row>
    <row r="10" spans="2:6" x14ac:dyDescent="0.25">
      <c r="B10" s="1"/>
      <c r="C10" t="s">
        <v>995</v>
      </c>
      <c r="D10">
        <v>4</v>
      </c>
      <c r="E10">
        <v>0</v>
      </c>
      <c r="F10">
        <v>0</v>
      </c>
    </row>
    <row r="11" spans="2:6" x14ac:dyDescent="0.25">
      <c r="B11" s="1"/>
      <c r="C11" t="s">
        <v>998</v>
      </c>
      <c r="D11">
        <v>1</v>
      </c>
      <c r="E11">
        <v>0</v>
      </c>
      <c r="F11">
        <v>0</v>
      </c>
    </row>
    <row r="12" spans="2:6" x14ac:dyDescent="0.25">
      <c r="B12" s="1"/>
      <c r="C12" t="s">
        <v>999</v>
      </c>
      <c r="D12">
        <v>1</v>
      </c>
      <c r="E12">
        <v>0</v>
      </c>
      <c r="F12">
        <v>0</v>
      </c>
    </row>
    <row r="13" spans="2:6" x14ac:dyDescent="0.25">
      <c r="B13" s="1"/>
      <c r="C13" t="s">
        <v>952</v>
      </c>
      <c r="D13">
        <v>17</v>
      </c>
      <c r="E13">
        <v>4</v>
      </c>
      <c r="F13">
        <v>2</v>
      </c>
    </row>
    <row r="14" spans="2:6" x14ac:dyDescent="0.25">
      <c r="B14" s="1"/>
      <c r="C14" t="s">
        <v>1000</v>
      </c>
      <c r="D14">
        <v>6</v>
      </c>
      <c r="E14">
        <v>0</v>
      </c>
      <c r="F14">
        <v>0</v>
      </c>
    </row>
    <row r="15" spans="2:6" x14ac:dyDescent="0.25">
      <c r="B15" s="1"/>
      <c r="C15" t="s">
        <v>962</v>
      </c>
      <c r="D15">
        <v>21</v>
      </c>
      <c r="E15">
        <v>2</v>
      </c>
      <c r="F15">
        <v>2</v>
      </c>
    </row>
    <row r="16" spans="2:6" x14ac:dyDescent="0.25">
      <c r="B16" s="1"/>
      <c r="C16" t="s">
        <v>997</v>
      </c>
      <c r="D16">
        <v>3</v>
      </c>
      <c r="E16">
        <v>1</v>
      </c>
      <c r="F16">
        <v>0</v>
      </c>
    </row>
    <row r="17" spans="2:6" x14ac:dyDescent="0.25">
      <c r="B17" s="1"/>
      <c r="C17" t="s">
        <v>963</v>
      </c>
      <c r="D17">
        <v>5</v>
      </c>
      <c r="E17">
        <v>2</v>
      </c>
      <c r="F17">
        <v>2</v>
      </c>
    </row>
    <row r="18" spans="2:6" x14ac:dyDescent="0.25">
      <c r="B18" s="1"/>
      <c r="C18" t="s">
        <v>960</v>
      </c>
      <c r="D18">
        <v>13</v>
      </c>
      <c r="E18">
        <v>7</v>
      </c>
      <c r="F18">
        <v>1</v>
      </c>
    </row>
    <row r="19" spans="2:6" x14ac:dyDescent="0.25">
      <c r="B19" s="1"/>
      <c r="C19" t="s">
        <v>975</v>
      </c>
      <c r="D19">
        <v>20</v>
      </c>
      <c r="E19">
        <v>3</v>
      </c>
      <c r="F19">
        <v>1</v>
      </c>
    </row>
    <row r="20" spans="2:6" x14ac:dyDescent="0.25">
      <c r="B20" s="1"/>
      <c r="C20" t="s">
        <v>964</v>
      </c>
      <c r="D20">
        <v>19</v>
      </c>
      <c r="E20">
        <v>8</v>
      </c>
      <c r="F20">
        <v>2</v>
      </c>
    </row>
    <row r="21" spans="2:6" x14ac:dyDescent="0.25">
      <c r="B21" s="1"/>
      <c r="C21" t="s">
        <v>956</v>
      </c>
      <c r="D21">
        <v>4</v>
      </c>
      <c r="E21">
        <v>2</v>
      </c>
      <c r="F21">
        <v>1</v>
      </c>
    </row>
    <row r="22" spans="2:6" x14ac:dyDescent="0.25">
      <c r="B22" s="1"/>
      <c r="C22" t="s">
        <v>972</v>
      </c>
      <c r="D22">
        <v>2</v>
      </c>
      <c r="E22">
        <v>0</v>
      </c>
      <c r="F22">
        <v>0</v>
      </c>
    </row>
    <row r="23" spans="2:6" x14ac:dyDescent="0.25">
      <c r="B23" s="1"/>
      <c r="C23" t="s">
        <v>959</v>
      </c>
      <c r="D23">
        <v>0</v>
      </c>
      <c r="E23">
        <v>0</v>
      </c>
      <c r="F23">
        <v>1</v>
      </c>
    </row>
    <row r="24" spans="2:6" x14ac:dyDescent="0.25">
      <c r="B24" s="1"/>
      <c r="C24" t="s">
        <v>1501</v>
      </c>
      <c r="D24">
        <v>4</v>
      </c>
      <c r="E24">
        <v>0</v>
      </c>
      <c r="F24">
        <v>0</v>
      </c>
    </row>
    <row r="25" spans="2:6" x14ac:dyDescent="0.25">
      <c r="B25" s="1"/>
      <c r="C25" t="s">
        <v>968</v>
      </c>
      <c r="D25">
        <v>13</v>
      </c>
      <c r="E25">
        <v>2</v>
      </c>
      <c r="F25">
        <v>0</v>
      </c>
    </row>
    <row r="26" spans="2:6" x14ac:dyDescent="0.25">
      <c r="B26" s="1"/>
      <c r="C26" t="s">
        <v>981</v>
      </c>
      <c r="D26">
        <v>0</v>
      </c>
      <c r="E26">
        <v>2</v>
      </c>
      <c r="F26">
        <v>0</v>
      </c>
    </row>
    <row r="27" spans="2:6" x14ac:dyDescent="0.25">
      <c r="B27" s="1"/>
      <c r="C27" t="s">
        <v>974</v>
      </c>
      <c r="D27">
        <v>2</v>
      </c>
      <c r="E27">
        <v>1</v>
      </c>
      <c r="F27">
        <v>0</v>
      </c>
    </row>
    <row r="28" spans="2:6" x14ac:dyDescent="0.25">
      <c r="B28" s="1"/>
      <c r="C28" t="s">
        <v>1809</v>
      </c>
      <c r="D28">
        <v>1</v>
      </c>
      <c r="E28">
        <v>0</v>
      </c>
      <c r="F28">
        <v>0</v>
      </c>
    </row>
    <row r="29" spans="2:6" x14ac:dyDescent="0.25">
      <c r="B29" s="1"/>
      <c r="C29" t="s">
        <v>966</v>
      </c>
      <c r="D29">
        <v>0</v>
      </c>
      <c r="E29">
        <v>0</v>
      </c>
      <c r="F29">
        <v>1</v>
      </c>
    </row>
    <row r="30" spans="2:6" x14ac:dyDescent="0.25">
      <c r="B30" s="1"/>
      <c r="C30" t="s">
        <v>985</v>
      </c>
      <c r="D30">
        <v>4</v>
      </c>
      <c r="E30">
        <v>2</v>
      </c>
      <c r="F30">
        <v>0</v>
      </c>
    </row>
    <row r="31" spans="2:6" x14ac:dyDescent="0.25">
      <c r="B31" s="1"/>
      <c r="C31" t="s">
        <v>967</v>
      </c>
      <c r="D31">
        <v>10</v>
      </c>
      <c r="E31">
        <v>3</v>
      </c>
      <c r="F31">
        <v>1</v>
      </c>
    </row>
    <row r="32" spans="2:6" x14ac:dyDescent="0.25">
      <c r="B32" s="1"/>
      <c r="C32" t="s">
        <v>971</v>
      </c>
      <c r="D32">
        <v>14</v>
      </c>
      <c r="E32">
        <v>4</v>
      </c>
      <c r="F32">
        <v>0</v>
      </c>
    </row>
    <row r="33" spans="2:6" x14ac:dyDescent="0.25">
      <c r="B33" s="1"/>
      <c r="C33" t="s">
        <v>988</v>
      </c>
      <c r="D33">
        <v>2</v>
      </c>
      <c r="E33">
        <v>0</v>
      </c>
      <c r="F33">
        <v>0</v>
      </c>
    </row>
    <row r="34" spans="2:6" x14ac:dyDescent="0.25">
      <c r="B34" s="1"/>
      <c r="C34" t="s">
        <v>958</v>
      </c>
      <c r="D34">
        <v>5</v>
      </c>
      <c r="E34">
        <v>5</v>
      </c>
      <c r="F34">
        <v>2</v>
      </c>
    </row>
    <row r="35" spans="2:6" x14ac:dyDescent="0.25">
      <c r="B35" s="1"/>
      <c r="C35" t="s">
        <v>1785</v>
      </c>
      <c r="D35">
        <v>0</v>
      </c>
      <c r="E35">
        <v>1</v>
      </c>
      <c r="F35">
        <v>0</v>
      </c>
    </row>
    <row r="36" spans="2:6" x14ac:dyDescent="0.25">
      <c r="B36" s="1"/>
      <c r="C36" t="s">
        <v>1558</v>
      </c>
      <c r="D36">
        <v>2</v>
      </c>
      <c r="E36">
        <v>0</v>
      </c>
      <c r="F36">
        <v>0</v>
      </c>
    </row>
    <row r="37" spans="2:6" x14ac:dyDescent="0.25">
      <c r="B37" s="1"/>
      <c r="C37" t="s">
        <v>1810</v>
      </c>
      <c r="D37">
        <v>1</v>
      </c>
      <c r="E37">
        <v>0</v>
      </c>
      <c r="F37">
        <v>0</v>
      </c>
    </row>
    <row r="38" spans="2:6" x14ac:dyDescent="0.25">
      <c r="B38" s="1"/>
      <c r="D38">
        <f>SUM(D2:D37)</f>
        <v>205</v>
      </c>
      <c r="E38">
        <f t="shared" ref="E38:F38" si="0">SUM(E2:E37)</f>
        <v>59</v>
      </c>
      <c r="F38">
        <f t="shared" si="0"/>
        <v>19</v>
      </c>
    </row>
    <row r="39" spans="2:6" x14ac:dyDescent="0.25">
      <c r="B39" s="1"/>
    </row>
    <row r="40" spans="2:6" x14ac:dyDescent="0.25">
      <c r="B40" s="1"/>
    </row>
    <row r="41" spans="2:6" x14ac:dyDescent="0.25">
      <c r="B41" s="22"/>
    </row>
    <row r="42" spans="2:6" x14ac:dyDescent="0.25">
      <c r="B42" s="1"/>
    </row>
    <row r="43" spans="2:6" x14ac:dyDescent="0.25">
      <c r="B43" s="1"/>
    </row>
    <row r="44" spans="2:6" x14ac:dyDescent="0.25">
      <c r="B44" s="1"/>
    </row>
    <row r="45" spans="2:6" x14ac:dyDescent="0.25">
      <c r="B45" s="1"/>
    </row>
    <row r="46" spans="2:6" x14ac:dyDescent="0.25">
      <c r="B46" s="1"/>
    </row>
    <row r="47" spans="2:6" x14ac:dyDescent="0.25">
      <c r="B47" s="1"/>
    </row>
    <row r="48" spans="2:6"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Raw Data</vt:lpstr>
      <vt:lpstr>Publication Numbers</vt:lpstr>
      <vt:lpstr>Organism Graphs</vt:lpstr>
      <vt:lpstr>Elements (New)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Dinsley</dc:creator>
  <cp:lastModifiedBy>James</cp:lastModifiedBy>
  <dcterms:created xsi:type="dcterms:W3CDTF">2020-04-02T14:11:37Z</dcterms:created>
  <dcterms:modified xsi:type="dcterms:W3CDTF">2022-07-21T21:34:02Z</dcterms:modified>
</cp:coreProperties>
</file>