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ylvie\Downloads\"/>
    </mc:Choice>
  </mc:AlternateContent>
  <xr:revisionPtr revIDLastSave="0" documentId="13_ncr:1_{BFD400E3-CEBD-4CEC-AAB6-B3BE88C45970}" xr6:coauthVersionLast="47" xr6:coauthVersionMax="47" xr10:uidLastSave="{00000000-0000-0000-0000-000000000000}"/>
  <bookViews>
    <workbookView xWindow="-120" yWindow="-120" windowWidth="29040" windowHeight="15840" xr2:uid="{00000000-000D-0000-FFFF-FFFF00000000}"/>
  </bookViews>
  <sheets>
    <sheet name="Notes" sheetId="1" r:id="rId1"/>
    <sheet name="Full dataset" sheetId="2" r:id="rId2"/>
    <sheet name="Generalists+" sheetId="3" r:id="rId3"/>
    <sheet name="Pivot Tables" sheetId="4" r:id="rId4"/>
  </sheets>
  <definedNames>
    <definedName name="_xlnm._FilterDatabase" localSheetId="1" hidden="1">'Full dataset'!$A$1:$Z$164</definedName>
    <definedName name="_xlnm._FilterDatabase" localSheetId="2" hidden="1">'Generalists+'!$A$1:$Y$133</definedName>
    <definedName name="Z_AFB6D5AD_C5BB_4E65_9D3B_E6ECC492BE55_.wvu.FilterData" localSheetId="1" hidden="1">'Full dataset'!$A$2:$V$164</definedName>
    <definedName name="Z_AFB6D5AD_C5BB_4E65_9D3B_E6ECC492BE55_.wvu.FilterData" localSheetId="2" hidden="1">'Generalists+'!$A$2:$U$133</definedName>
  </definedNames>
  <calcPr calcId="191029"/>
  <customWorkbookViews>
    <customWorkbookView name="Filter 1" guid="{AFB6D5AD-C5BB-4E65-9D3B-E6ECC492BE55}" maximized="1" windowWidth="0" windowHeight="0" activeSheetId="0"/>
  </customWorkbookViews>
  <pivotCaches>
    <pivotCache cacheId="8" r:id="rId5"/>
    <pivotCache cacheId="1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3" i="3" l="1"/>
  <c r="R132" i="3"/>
  <c r="R131" i="3"/>
  <c r="R130" i="3"/>
  <c r="R129" i="3"/>
  <c r="G129" i="3"/>
  <c r="R128" i="3"/>
  <c r="R127" i="3"/>
  <c r="G127" i="3"/>
  <c r="R126" i="3"/>
  <c r="G126" i="3"/>
  <c r="R125" i="3"/>
  <c r="G125" i="3"/>
  <c r="R124" i="3"/>
  <c r="R123" i="3"/>
  <c r="R122" i="3"/>
  <c r="R121" i="3"/>
  <c r="R120" i="3"/>
  <c r="R119" i="3"/>
  <c r="G119" i="3"/>
  <c r="R118" i="3"/>
  <c r="G118" i="3"/>
  <c r="R117" i="3"/>
  <c r="G117" i="3"/>
  <c r="R116" i="3"/>
  <c r="G116" i="3"/>
  <c r="R115" i="3"/>
  <c r="G115" i="3"/>
  <c r="R114" i="3"/>
  <c r="R113" i="3"/>
  <c r="R112" i="3"/>
  <c r="G112" i="3"/>
  <c r="R111" i="3"/>
  <c r="R110" i="3"/>
  <c r="G110" i="3"/>
  <c r="R109" i="3"/>
  <c r="G109" i="3"/>
  <c r="R108" i="3"/>
  <c r="R107" i="3"/>
  <c r="R106" i="3"/>
  <c r="G106" i="3"/>
  <c r="R105" i="3"/>
  <c r="G105" i="3"/>
  <c r="R104" i="3"/>
  <c r="R103" i="3"/>
  <c r="G103" i="3"/>
  <c r="R102" i="3"/>
  <c r="R101" i="3"/>
  <c r="G101" i="3"/>
  <c r="R100" i="3"/>
  <c r="G100" i="3"/>
  <c r="R99" i="3"/>
  <c r="R98" i="3"/>
  <c r="G98" i="3"/>
  <c r="R97" i="3"/>
  <c r="G97" i="3"/>
  <c r="R96" i="3"/>
  <c r="G96" i="3"/>
  <c r="R95" i="3"/>
  <c r="G95" i="3"/>
  <c r="R94" i="3"/>
  <c r="G94" i="3"/>
  <c r="R93" i="3"/>
  <c r="R92" i="3"/>
  <c r="R91" i="3"/>
  <c r="G91" i="3"/>
  <c r="R90" i="3"/>
  <c r="G90" i="3"/>
  <c r="R89" i="3"/>
  <c r="G89" i="3"/>
  <c r="R88" i="3"/>
  <c r="G88" i="3"/>
  <c r="R87" i="3"/>
  <c r="R86" i="3"/>
  <c r="G86" i="3"/>
  <c r="R85" i="3"/>
  <c r="R84" i="3"/>
  <c r="R83" i="3"/>
  <c r="R82" i="3"/>
  <c r="R81" i="3"/>
  <c r="R80" i="3"/>
  <c r="G80" i="3"/>
  <c r="R79" i="3"/>
  <c r="G79" i="3"/>
  <c r="R78" i="3"/>
  <c r="G78" i="3"/>
  <c r="R77" i="3"/>
  <c r="R76" i="3"/>
  <c r="G76" i="3"/>
  <c r="R75" i="3"/>
  <c r="G75" i="3"/>
  <c r="R74" i="3"/>
  <c r="R73" i="3"/>
  <c r="R71" i="3"/>
  <c r="G71" i="3"/>
  <c r="R70" i="3"/>
  <c r="R69" i="3"/>
  <c r="R68" i="3"/>
  <c r="G68" i="3"/>
  <c r="R67" i="3"/>
  <c r="R66" i="3"/>
  <c r="R65" i="3"/>
  <c r="G65" i="3"/>
  <c r="R64" i="3"/>
  <c r="G64" i="3"/>
  <c r="R63" i="3"/>
  <c r="R62" i="3"/>
  <c r="G62" i="3"/>
  <c r="R61" i="3"/>
  <c r="R60" i="3"/>
  <c r="G60" i="3"/>
  <c r="R59" i="3"/>
  <c r="G59" i="3"/>
  <c r="R58" i="3"/>
  <c r="R57" i="3"/>
  <c r="G57" i="3"/>
  <c r="R56" i="3"/>
  <c r="G56" i="3"/>
  <c r="R55" i="3"/>
  <c r="R54" i="3"/>
  <c r="G54" i="3"/>
  <c r="R53" i="3"/>
  <c r="G53" i="3"/>
  <c r="R52" i="3"/>
  <c r="R51" i="3"/>
  <c r="R50" i="3"/>
  <c r="G50" i="3"/>
  <c r="R49" i="3"/>
  <c r="G49" i="3"/>
  <c r="R48" i="3"/>
  <c r="R47" i="3"/>
  <c r="R46" i="3"/>
  <c r="G46" i="3"/>
  <c r="R45" i="3"/>
  <c r="R44" i="3"/>
  <c r="R43" i="3"/>
  <c r="R42" i="3"/>
  <c r="G42" i="3"/>
  <c r="R41" i="3"/>
  <c r="G41" i="3"/>
  <c r="R40" i="3"/>
  <c r="R39" i="3"/>
  <c r="G39" i="3"/>
  <c r="R38" i="3"/>
  <c r="G38" i="3"/>
  <c r="R37" i="3"/>
  <c r="G37" i="3"/>
  <c r="R36" i="3"/>
  <c r="R35" i="3"/>
  <c r="G35" i="3"/>
  <c r="R34" i="3"/>
  <c r="G34" i="3"/>
  <c r="R33" i="3"/>
  <c r="G33" i="3"/>
  <c r="R32" i="3"/>
  <c r="R31" i="3"/>
  <c r="R30" i="3"/>
  <c r="G30" i="3"/>
  <c r="R29" i="3"/>
  <c r="G29" i="3"/>
  <c r="R28" i="3"/>
  <c r="R27" i="3"/>
  <c r="G27" i="3"/>
  <c r="R26" i="3"/>
  <c r="G26" i="3"/>
  <c r="R25" i="3"/>
  <c r="R24" i="3"/>
  <c r="G24" i="3"/>
  <c r="R23" i="3"/>
  <c r="G23" i="3"/>
  <c r="R22" i="3"/>
  <c r="R21" i="3"/>
  <c r="G21" i="3"/>
  <c r="R20" i="3"/>
  <c r="R19" i="3"/>
  <c r="G19" i="3"/>
  <c r="R18" i="3"/>
  <c r="G18" i="3"/>
  <c r="R17" i="3"/>
  <c r="G17" i="3"/>
  <c r="R16" i="3"/>
  <c r="R15" i="3"/>
  <c r="R14" i="3"/>
  <c r="G14" i="3"/>
  <c r="R13" i="3"/>
  <c r="R12" i="3"/>
  <c r="G12" i="3"/>
  <c r="R11" i="3"/>
  <c r="G11" i="3"/>
  <c r="R10" i="3"/>
  <c r="R9" i="3"/>
  <c r="G9" i="3"/>
  <c r="R8" i="3"/>
  <c r="G8" i="3"/>
  <c r="R7" i="3"/>
  <c r="R6" i="3"/>
  <c r="G6" i="3"/>
  <c r="R5" i="3"/>
  <c r="R4" i="3"/>
  <c r="G4" i="3"/>
  <c r="R3" i="3"/>
  <c r="R2" i="3"/>
  <c r="G2" i="3"/>
  <c r="S164" i="2"/>
  <c r="S163" i="2"/>
  <c r="S162" i="2"/>
  <c r="S161" i="2"/>
  <c r="S160" i="2"/>
  <c r="H160" i="2"/>
  <c r="S159" i="2"/>
  <c r="S158" i="2"/>
  <c r="H158" i="2"/>
  <c r="S157" i="2"/>
  <c r="H157" i="2"/>
  <c r="S156" i="2"/>
  <c r="H156" i="2"/>
  <c r="S155" i="2"/>
  <c r="S154" i="2"/>
  <c r="S153" i="2"/>
  <c r="S152" i="2"/>
  <c r="S151" i="2"/>
  <c r="S150" i="2"/>
  <c r="S149" i="2"/>
  <c r="S148" i="2"/>
  <c r="H148" i="2"/>
  <c r="S147" i="2"/>
  <c r="S146" i="2"/>
  <c r="H146" i="2"/>
  <c r="S145" i="2"/>
  <c r="H145" i="2"/>
  <c r="S144" i="2"/>
  <c r="H144" i="2"/>
  <c r="S143" i="2"/>
  <c r="H143" i="2"/>
  <c r="S142" i="2"/>
  <c r="S141" i="2"/>
  <c r="S140" i="2"/>
  <c r="H140" i="2"/>
  <c r="S139" i="2"/>
  <c r="S138" i="2"/>
  <c r="H138" i="2"/>
  <c r="S137" i="2"/>
  <c r="H137" i="2"/>
  <c r="S136" i="2"/>
  <c r="S135" i="2"/>
  <c r="S134" i="2"/>
  <c r="S133" i="2"/>
  <c r="H133" i="2"/>
  <c r="S132" i="2"/>
  <c r="H132" i="2"/>
  <c r="S131" i="2"/>
  <c r="H131" i="2"/>
  <c r="S130" i="2"/>
  <c r="S129" i="2"/>
  <c r="H129" i="2"/>
  <c r="S128" i="2"/>
  <c r="S127" i="2"/>
  <c r="H127" i="2"/>
  <c r="S126" i="2"/>
  <c r="H126" i="2"/>
  <c r="S125" i="2"/>
  <c r="S124" i="2"/>
  <c r="H124" i="2"/>
  <c r="S123" i="2"/>
  <c r="H123" i="2"/>
  <c r="S122" i="2"/>
  <c r="S121" i="2"/>
  <c r="H121" i="2"/>
  <c r="S120" i="2"/>
  <c r="S119" i="2"/>
  <c r="S118" i="2"/>
  <c r="S117" i="2"/>
  <c r="S116" i="2"/>
  <c r="S115" i="2"/>
  <c r="S114" i="2"/>
  <c r="S113" i="2"/>
  <c r="H113" i="2"/>
  <c r="S112" i="2"/>
  <c r="H112" i="2"/>
  <c r="S111" i="2"/>
  <c r="H111" i="2"/>
  <c r="S110" i="2"/>
  <c r="S109" i="2"/>
  <c r="H109" i="2"/>
  <c r="S108" i="2"/>
  <c r="S107" i="2"/>
  <c r="H107" i="2"/>
  <c r="S106" i="2"/>
  <c r="H106" i="2"/>
  <c r="S105" i="2"/>
  <c r="H105" i="2"/>
  <c r="S104" i="2"/>
  <c r="H104" i="2"/>
  <c r="S103" i="2"/>
  <c r="H103" i="2"/>
  <c r="S102" i="2"/>
  <c r="S101" i="2"/>
  <c r="H101" i="2"/>
  <c r="S100" i="2"/>
  <c r="S99" i="2"/>
  <c r="S98" i="2"/>
  <c r="S97" i="2"/>
  <c r="S96" i="2"/>
  <c r="S95" i="2"/>
  <c r="S94" i="2"/>
  <c r="H94" i="2"/>
  <c r="S93" i="2"/>
  <c r="S92" i="2"/>
  <c r="H92" i="2"/>
  <c r="S91" i="2"/>
  <c r="H91" i="2"/>
  <c r="S90" i="2"/>
  <c r="S89" i="2"/>
  <c r="H89" i="2"/>
  <c r="S88" i="2"/>
  <c r="H88" i="2"/>
  <c r="Z87" i="2"/>
  <c r="S87" i="2"/>
  <c r="S86" i="2"/>
  <c r="S85" i="2"/>
  <c r="S84" i="2"/>
  <c r="S82" i="2"/>
  <c r="S81" i="2"/>
  <c r="H81" i="2"/>
  <c r="S80" i="2"/>
  <c r="S79" i="2"/>
  <c r="S78" i="2"/>
  <c r="S77" i="2"/>
  <c r="H77" i="2"/>
  <c r="S76" i="2"/>
  <c r="S75" i="2"/>
  <c r="S74" i="2"/>
  <c r="S73" i="2"/>
  <c r="H73" i="2"/>
  <c r="S72" i="2"/>
  <c r="S71" i="2"/>
  <c r="H71" i="2"/>
  <c r="S70" i="2"/>
  <c r="S69" i="2"/>
  <c r="H69" i="2"/>
  <c r="S68" i="2"/>
  <c r="S67" i="2"/>
  <c r="H67" i="2"/>
  <c r="S66" i="2"/>
  <c r="H66" i="2"/>
  <c r="S65" i="2"/>
  <c r="S64" i="2"/>
  <c r="S63" i="2"/>
  <c r="H63" i="2"/>
  <c r="S62" i="2"/>
  <c r="H62" i="2"/>
  <c r="S61" i="2"/>
  <c r="S60" i="2"/>
  <c r="H60" i="2"/>
  <c r="S59" i="2"/>
  <c r="H59" i="2"/>
  <c r="S58" i="2"/>
  <c r="S57" i="2"/>
  <c r="S56" i="2"/>
  <c r="S55" i="2"/>
  <c r="H55" i="2"/>
  <c r="S54" i="2"/>
  <c r="H54" i="2"/>
  <c r="S53" i="2"/>
  <c r="S52" i="2"/>
  <c r="S51" i="2"/>
  <c r="S50" i="2"/>
  <c r="H50" i="2"/>
  <c r="S49" i="2"/>
  <c r="S48" i="2"/>
  <c r="S47" i="2"/>
  <c r="S46" i="2"/>
  <c r="H46" i="2"/>
  <c r="S45" i="2"/>
  <c r="H45" i="2"/>
  <c r="S44" i="2"/>
  <c r="S43" i="2"/>
  <c r="H43" i="2"/>
  <c r="S42" i="2"/>
  <c r="H42" i="2"/>
  <c r="S41" i="2"/>
  <c r="H41" i="2"/>
  <c r="S40" i="2"/>
  <c r="S39" i="2"/>
  <c r="H39" i="2"/>
  <c r="S38" i="2"/>
  <c r="H38" i="2"/>
  <c r="S37" i="2"/>
  <c r="H37" i="2"/>
  <c r="S36" i="2"/>
  <c r="S35" i="2"/>
  <c r="S34" i="2"/>
  <c r="H34" i="2"/>
  <c r="S33" i="2"/>
  <c r="S32" i="2"/>
  <c r="S31" i="2"/>
  <c r="H31" i="2"/>
  <c r="S30" i="2"/>
  <c r="S29" i="2"/>
  <c r="H29" i="2"/>
  <c r="S28" i="2"/>
  <c r="H28" i="2"/>
  <c r="S27" i="2"/>
  <c r="S26" i="2"/>
  <c r="H26" i="2"/>
  <c r="S25" i="2"/>
  <c r="H25" i="2"/>
  <c r="S24" i="2"/>
  <c r="S23" i="2"/>
  <c r="S22" i="2"/>
  <c r="H22" i="2"/>
  <c r="S21" i="2"/>
  <c r="S20" i="2"/>
  <c r="H20" i="2"/>
  <c r="S19" i="2"/>
  <c r="H19" i="2"/>
  <c r="S18" i="2"/>
  <c r="H18" i="2"/>
  <c r="S17" i="2"/>
  <c r="S16" i="2"/>
  <c r="S15" i="2"/>
  <c r="H15" i="2"/>
  <c r="S14" i="2"/>
  <c r="S13" i="2"/>
  <c r="H13" i="2"/>
  <c r="S12" i="2"/>
  <c r="H12" i="2"/>
  <c r="S11" i="2"/>
  <c r="S10" i="2"/>
  <c r="H10" i="2"/>
  <c r="S9" i="2"/>
  <c r="H9" i="2"/>
  <c r="S8" i="2"/>
  <c r="S7" i="2"/>
  <c r="S6" i="2"/>
  <c r="H6" i="2"/>
  <c r="S5" i="2"/>
  <c r="S4" i="2"/>
  <c r="H4" i="2"/>
  <c r="S3" i="2"/>
  <c r="S2" i="2"/>
  <c r="H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Specialist arts
	-sylvie lomer
----
Specialist agricultural, horses
	-sylvie lomer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21" authorId="0" shapeId="0" xr:uid="{00000000-0006-0000-0100-000001000000}">
      <text>
        <r>
          <rPr>
            <sz val="10"/>
            <color rgb="FF000000"/>
            <rFont val="Arial"/>
            <scheme val="minor"/>
          </rPr>
          <t>Not a great fit but closest
	-sylvie lomer</t>
        </r>
      </text>
    </comment>
    <comment ref="G133" authorId="0" shapeId="0" xr:uid="{00000000-0006-0000-0100-000002000000}">
      <text>
        <r>
          <rPr>
            <sz val="10"/>
            <color rgb="FF000000"/>
            <rFont val="Arial"/>
            <scheme val="minor"/>
          </rPr>
          <t>This is a particularly good fit here
	-sylvie lomer</t>
        </r>
      </text>
    </comment>
  </commentList>
</comments>
</file>

<file path=xl/sharedStrings.xml><?xml version="1.0" encoding="utf-8"?>
<sst xmlns="http://schemas.openxmlformats.org/spreadsheetml/2006/main" count="4125" uniqueCount="403">
  <si>
    <r>
      <rPr>
        <sz val="10"/>
        <color theme="1"/>
        <rFont val="Arial"/>
      </rPr>
      <t xml:space="preserve">Please reference as Lomer, S., Mittelmeier, J., and Courtney, S. (2022). </t>
    </r>
    <r>
      <rPr>
        <i/>
        <sz val="10"/>
        <color theme="1"/>
        <rFont val="Arial"/>
      </rPr>
      <t xml:space="preserve">Enacting Internationalisation at the intersections of policies, strategies and practices dataset. </t>
    </r>
    <r>
      <rPr>
        <sz val="10"/>
        <color theme="1"/>
        <rFont val="Arial"/>
      </rPr>
      <t xml:space="preserve">Funded by the British Academy and Leverhulme Trust Small Grants Scheme. </t>
    </r>
    <r>
      <rPr>
        <i/>
        <sz val="10"/>
        <color theme="1"/>
        <rFont val="Arial"/>
      </rPr>
      <t xml:space="preserve"> </t>
    </r>
  </si>
  <si>
    <t xml:space="preserve">This dataset is based on documentary analysis of UK HEI internationalisation strategies. We began with the HESA unique identifiers of HEIs in the UK, which rendered a list of 163 universities. For each institution, we looked for the most recent publicly available institutional strategy or policy document related to internationalisation, which, following previous HE policy studies (Evans et al., 2019), we interpreted as indicative of an institutionally approved stance. This search was conducted between January and August 2021. In some cases, this was an explicit internationalisation strategy (n=36). Otherwise, we included any university-wide strategies or vision documents which mentioned internationalisation (n=116). We identified documents from all but 8 institutions (n=159). Because these documents are publicly available, we considered it ethical to report the institutional names; we thereby retain the ‘situatedness and context’ of the strategy discourse (Moore, 2012). </t>
  </si>
  <si>
    <t>We also compiled a statistical dataset about each institution with available secondary data. This included information from the Higher Education Statistics Authority, SciVal publication metrics, and previous publications (e.g. Boliver, 2015). These were descriptively analysed to depict the uneven development of internationalisation across the sector, offering the empirical verification referred to in the Weberian ideal-types approach.</t>
  </si>
  <si>
    <t xml:space="preserve">Indicators </t>
  </si>
  <si>
    <t>Datasource</t>
  </si>
  <si>
    <t>URL</t>
  </si>
  <si>
    <t>Notes</t>
  </si>
  <si>
    <t>THE UK Rank 2021</t>
  </si>
  <si>
    <t>Times Higher Education 2021 World University Rankings</t>
  </si>
  <si>
    <t>https://www.timeshighereducation.com/world-university-rankings/2021/world-ranking</t>
  </si>
  <si>
    <t>THE rank rounded</t>
  </si>
  <si>
    <t>Calculated</t>
  </si>
  <si>
    <t>Region</t>
  </si>
  <si>
    <t>HESA</t>
  </si>
  <si>
    <t>https://www.hesa.ac.uk/data-and-analysis/students/where-study#location</t>
  </si>
  <si>
    <t>Location tourist appeal: top 20 towns ONS</t>
  </si>
  <si>
    <t>Office of National Statistics</t>
  </si>
  <si>
    <t>https://www.ons.gov.uk/peoplepopulationandcommunity/leisureandtourism/articles/traveltrends/2019</t>
  </si>
  <si>
    <t>Boliver cluster</t>
  </si>
  <si>
    <t>Boliver, V. (2015). Are there distinctive clusters of higher and lower status universities in the UK?. Oxford review of education, 41(5), 608-627.</t>
  </si>
  <si>
    <t>https://www.tandfonline.com/doi/abs/10.1080/03054985.2015.1082905</t>
  </si>
  <si>
    <t>Mission group</t>
  </si>
  <si>
    <t>Handsearching - various sources</t>
  </si>
  <si>
    <t>University websites, mission group websites</t>
  </si>
  <si>
    <t xml:space="preserve">This one is complex as some HEIs do belong to more than one mission group. </t>
  </si>
  <si>
    <t>Institution age - date of University or University college status</t>
  </si>
  <si>
    <t>Again, complex issue but this has been based on the age when 'university title' was granted (not degree awarding powers)</t>
  </si>
  <si>
    <t>Total UK student enrolments</t>
  </si>
  <si>
    <t>https://www.hesa.ac.uk/data-and-analysis/students/where-study#provider</t>
  </si>
  <si>
    <t>Total Non-UK</t>
  </si>
  <si>
    <t>https://www.hesa.ac.uk/data-and-analysis/students/where-from</t>
  </si>
  <si>
    <t>Total student body</t>
  </si>
  <si>
    <t>Size (small &lt; 4405, big &gt; 24784)</t>
  </si>
  <si>
    <t>Ratio of non-UK to total</t>
  </si>
  <si>
    <t>Proportion international students</t>
  </si>
  <si>
    <t>TNHE 2019/20 enrolments</t>
  </si>
  <si>
    <t>https://www.hesa.ac.uk/data-and-analysis/students</t>
  </si>
  <si>
    <t>Total non-UK staff</t>
  </si>
  <si>
    <t>https://www.hesa.ac.uk/data-and-analysis/staff</t>
  </si>
  <si>
    <t>Total staff</t>
  </si>
  <si>
    <t>Proportion international staff</t>
  </si>
  <si>
    <t>Non-UK total research income £000s 2018/19</t>
  </si>
  <si>
    <t>https://www.hesa.ac.uk/data-and-analysis/finances</t>
  </si>
  <si>
    <t>Total research income</t>
  </si>
  <si>
    <t>Proportion international research income to total</t>
  </si>
  <si>
    <t>Ratio of  non-UK to total</t>
  </si>
  <si>
    <t>International collaboration # 2019</t>
  </si>
  <si>
    <t>SciVal</t>
  </si>
  <si>
    <t>https://www.scival.com/landing</t>
  </si>
  <si>
    <t>This data is copyrighted by Elsevier and cannot be shared open access, so these metrics have been removed from the dataset</t>
  </si>
  <si>
    <t>International Collaboration (%) 2019</t>
  </si>
  <si>
    <t>Ratio of international collaborations to number of international staff</t>
  </si>
  <si>
    <t>International collaborations to total staff ratio</t>
  </si>
  <si>
    <t xml:space="preserve">We used qualitative ideal-type analysis (Stapley et al., 2022, Swedberg, 2018; Gerhardt, 1994). We divided all strategy documents among the research team to read and made summary notes before comparing and contrasting to identify types (Gerhardt, 1994). We inductively generated qualitative summaries for a subset of 40 documents, and developed five dimensions that represented common themes within the strategies and tensions between institutional discourses. Within each dimension, we identified three or, in one case, four potential positions taken by institutions. These were conceptualised as spectrums, where an institution could occupy any position on each dimension. Representing each university as a composite of positions allowed us to more accurately represent the diversity of potential institutional positions. 
The next stage was to code every institution on each dimension. This information is accessible in the Full Dataset tab. For our purposes, we decided to exclude small specialist institutions that teach or research in a single disciplinary area, observing that their strategies were inextricably linked with their disciplinary context and not comparable to the rest of the sector (n=27). Our final sample was therefore n=132, accessible in the 'Generalists+' tab. 20% of the documents were double-coded, with discussions and discrepancies dealt with in team meetings. These dimensions are 'mission, reputation, and emotion'.  Below are the complete definitions.  
</t>
  </si>
  <si>
    <t>Dimension</t>
  </si>
  <si>
    <t>Definition</t>
  </si>
  <si>
    <t>Reputation</t>
  </si>
  <si>
    <t>How the strategy positioned the institution’s international reputation</t>
  </si>
  <si>
    <t>Stellar</t>
  </si>
  <si>
    <t>International reputation seen as world-leading excellence</t>
  </si>
  <si>
    <t>Established</t>
  </si>
  <si>
    <t>International reputation seen as significant and established over time</t>
  </si>
  <si>
    <t>Emerging</t>
  </si>
  <si>
    <t>International reputation seen as limited but improving</t>
  </si>
  <si>
    <t>Unrecognised</t>
  </si>
  <si>
    <t>International reputation seen as limited or nonexistent</t>
  </si>
  <si>
    <t>Mission</t>
  </si>
  <si>
    <t>How universities portrayed their aim or purpose in relation to internationalisation to a perceived audience</t>
  </si>
  <si>
    <t>Global saviour</t>
  </si>
  <si>
    <t>Institutions as solutions to global problems</t>
  </si>
  <si>
    <t>Institutional prioritiser</t>
  </si>
  <si>
    <t>Institutions prioritising their own reputation and survival</t>
  </si>
  <si>
    <t>Global-local bridge</t>
  </si>
  <si>
    <t>Institutions as bringing the world to their local community</t>
  </si>
  <si>
    <t>Local hero</t>
  </si>
  <si>
    <t>Institutions as anchors for their local community</t>
  </si>
  <si>
    <t>Affect</t>
  </si>
  <si>
    <t>The dominant affect or emotion produced for the reader through the text</t>
  </si>
  <si>
    <t>Fuzzy optimism</t>
  </si>
  <si>
    <t>Positioning internationalisation through vague optimistic visions without concrete action plans</t>
  </si>
  <si>
    <t>Pragmatic</t>
  </si>
  <si>
    <t>Positioning internationalisation as a goal or achievement accomplished through key performance indicators</t>
  </si>
  <si>
    <t>Fear</t>
  </si>
  <si>
    <t>Positioning the world as a scary place and the higher education sector as unstable</t>
  </si>
  <si>
    <t>Coder</t>
  </si>
  <si>
    <t>Institution</t>
  </si>
  <si>
    <t>Document type</t>
  </si>
  <si>
    <t>Document title</t>
  </si>
  <si>
    <t>Reputation: unrecognised to emerging to established to amazing</t>
  </si>
  <si>
    <t>SL</t>
  </si>
  <si>
    <t>Aberdeen</t>
  </si>
  <si>
    <t>Institutional strategy</t>
  </si>
  <si>
    <t>Strategic Plan</t>
  </si>
  <si>
    <t>established</t>
  </si>
  <si>
    <t>fuzzy optimism</t>
  </si>
  <si>
    <t>Global/local bridges</t>
  </si>
  <si>
    <t>Scotland</t>
  </si>
  <si>
    <t>Unaffiliated</t>
  </si>
  <si>
    <t>Ancient</t>
  </si>
  <si>
    <t>Medium</t>
  </si>
  <si>
    <t>Abertay University</t>
  </si>
  <si>
    <t>Strategic plan</t>
  </si>
  <si>
    <t>emerging</t>
  </si>
  <si>
    <t>Fear-monger</t>
  </si>
  <si>
    <t>Local heroes</t>
  </si>
  <si>
    <t>million plus &amp; GuildHE</t>
  </si>
  <si>
    <t>post 1992</t>
  </si>
  <si>
    <t>Small</t>
  </si>
  <si>
    <t>-</t>
  </si>
  <si>
    <t>SC</t>
  </si>
  <si>
    <t>Aberystwyth University</t>
  </si>
  <si>
    <t>Wales</t>
  </si>
  <si>
    <t>unaffiliated</t>
  </si>
  <si>
    <t>post 1999</t>
  </si>
  <si>
    <t>JM</t>
  </si>
  <si>
    <t>AECC University College</t>
  </si>
  <si>
    <t>amazing</t>
  </si>
  <si>
    <t>Insititutional prioritisers</t>
  </si>
  <si>
    <t>South West</t>
  </si>
  <si>
    <t>GuildHE</t>
  </si>
  <si>
    <t>Anglia Ruskin University</t>
  </si>
  <si>
    <t>East of England</t>
  </si>
  <si>
    <t>Yes</t>
  </si>
  <si>
    <t>University Alliance</t>
  </si>
  <si>
    <t>Arts University Bournemouth</t>
  </si>
  <si>
    <t>Internationalisation Strategy</t>
  </si>
  <si>
    <t>Arts, London</t>
  </si>
  <si>
    <t>Strategy</t>
  </si>
  <si>
    <t>Global saviours</t>
  </si>
  <si>
    <t>London</t>
  </si>
  <si>
    <t>Specialist</t>
  </si>
  <si>
    <t>Bangor University</t>
  </si>
  <si>
    <t>pragmatic</t>
  </si>
  <si>
    <t>19th century</t>
  </si>
  <si>
    <t>Bath</t>
  </si>
  <si>
    <t>1960s</t>
  </si>
  <si>
    <t>Bath Spa University</t>
  </si>
  <si>
    <t>Bedfordshire</t>
  </si>
  <si>
    <t>million plus</t>
  </si>
  <si>
    <t>Birkbeck College</t>
  </si>
  <si>
    <t>People Strategy</t>
  </si>
  <si>
    <t>n/a</t>
  </si>
  <si>
    <t>Birmingham</t>
  </si>
  <si>
    <t>International strategy</t>
  </si>
  <si>
    <t>West Midlands</t>
  </si>
  <si>
    <t>Russell Group</t>
  </si>
  <si>
    <t>Big</t>
  </si>
  <si>
    <t>Birmingham City University</t>
  </si>
  <si>
    <t>Bishop Grosseteste University</t>
  </si>
  <si>
    <t>East Midlands</t>
  </si>
  <si>
    <t>Cathedrals Group &amp; GuildHE</t>
  </si>
  <si>
    <t>Bolton</t>
  </si>
  <si>
    <t>North West</t>
  </si>
  <si>
    <t>Bournemouth University</t>
  </si>
  <si>
    <t>Bradford</t>
  </si>
  <si>
    <t>Yorkshire and The Humber</t>
  </si>
  <si>
    <t>Brighton</t>
  </si>
  <si>
    <r>
      <rPr>
        <sz val="10"/>
        <color rgb="FF171413"/>
        <rFont val="Arial"/>
      </rPr>
      <t xml:space="preserve">Internationalisation Strategic Plan 2018-2021, check back for uni </t>
    </r>
    <r>
      <rPr>
        <u/>
        <sz val="10"/>
        <color rgb="FF1155CC"/>
        <rFont val="Arial"/>
      </rPr>
      <t>strategy</t>
    </r>
  </si>
  <si>
    <t>South East</t>
  </si>
  <si>
    <t>Bristol</t>
  </si>
  <si>
    <t>Brunel University London</t>
  </si>
  <si>
    <t>Vision</t>
  </si>
  <si>
    <t>Buckinghamshire New University</t>
  </si>
  <si>
    <t>Strategic Plan 2016-2021</t>
  </si>
  <si>
    <t>Cambridge</t>
  </si>
  <si>
    <t>Not available</t>
  </si>
  <si>
    <t>NO DOC AVAIL</t>
  </si>
  <si>
    <t>Canterbury Christ Church University</t>
  </si>
  <si>
    <t>Strategic Framework</t>
  </si>
  <si>
    <t>cathedrals group &amp; million plus</t>
  </si>
  <si>
    <t>Cardiff Metropolitan University</t>
  </si>
  <si>
    <t>Cardiff University</t>
  </si>
  <si>
    <t>Central Lancashire</t>
  </si>
  <si>
    <t>global/local bridges</t>
  </si>
  <si>
    <t>Chester</t>
  </si>
  <si>
    <t xml:space="preserve">Vision  </t>
  </si>
  <si>
    <t>cathedrals group</t>
  </si>
  <si>
    <t>Chichester</t>
  </si>
  <si>
    <t>cathedrals group &amp; GuildHE</t>
  </si>
  <si>
    <t>City, University of London</t>
  </si>
  <si>
    <t>Internationalisation strategy, 2026; Vision and strategy 2026</t>
  </si>
  <si>
    <t>Conservatoire for Dance and Drama</t>
  </si>
  <si>
    <t>Courtauld Institute of Art</t>
  </si>
  <si>
    <t>1950s</t>
  </si>
  <si>
    <t>Coventry University</t>
  </si>
  <si>
    <t>post 1992s</t>
  </si>
  <si>
    <t>Cranfield University</t>
  </si>
  <si>
    <t>Cumbria</t>
  </si>
  <si>
    <t>De Montfort University</t>
  </si>
  <si>
    <t>Derby</t>
  </si>
  <si>
    <t>Dundee</t>
  </si>
  <si>
    <t>University strategy</t>
  </si>
  <si>
    <t>Durham</t>
  </si>
  <si>
    <t>Global strategy</t>
  </si>
  <si>
    <t>North East</t>
  </si>
  <si>
    <t>East Anglia</t>
  </si>
  <si>
    <t>East London</t>
  </si>
  <si>
    <t>Strategic Routemap</t>
  </si>
  <si>
    <t>Edge Hill University</t>
  </si>
  <si>
    <t>Strategic Plan, International Strategy</t>
  </si>
  <si>
    <t>Edinburgh</t>
  </si>
  <si>
    <t>Amazing</t>
  </si>
  <si>
    <t>Edinburgh Napier University</t>
  </si>
  <si>
    <t>Internationalisation strategy, 2016-2021, Strategy 2020</t>
  </si>
  <si>
    <t>Essex</t>
  </si>
  <si>
    <t>University Strategy</t>
  </si>
  <si>
    <t>Exeter</t>
  </si>
  <si>
    <t>Falmouth University</t>
  </si>
  <si>
    <t>Portfolio Strategy / Research and Innovation Strategy</t>
  </si>
  <si>
    <t>Glasgow</t>
  </si>
  <si>
    <t xml:space="preserve"> University Strategy (re is an internationalisation strategy but it's not public)</t>
  </si>
  <si>
    <t>Glasgow Caledonian University</t>
  </si>
  <si>
    <t>International Outlook</t>
  </si>
  <si>
    <t>Glasgow School of Art</t>
  </si>
  <si>
    <t>Gloucestershire</t>
  </si>
  <si>
    <t>Glyndŵr University</t>
  </si>
  <si>
    <t>Vision and strategy</t>
  </si>
  <si>
    <t>Goldsmiths College</t>
  </si>
  <si>
    <t>Internationalisation strategy, 2016-2021, University strategy</t>
  </si>
  <si>
    <t>Greenwich</t>
  </si>
  <si>
    <t>Global Strategy</t>
  </si>
  <si>
    <t>Guildhall School of Music and Drama</t>
  </si>
  <si>
    <t>Harper Adams University</t>
  </si>
  <si>
    <t>Internationalisation strategy, Strategic plan</t>
  </si>
  <si>
    <t>Hartpury University</t>
  </si>
  <si>
    <t>Heriot-Watt University</t>
  </si>
  <si>
    <t>Hertfordshire</t>
  </si>
  <si>
    <t>Highlands and Islands</t>
  </si>
  <si>
    <t>Huddersfield</t>
  </si>
  <si>
    <t>Strategy Map</t>
  </si>
  <si>
    <t>Hull</t>
  </si>
  <si>
    <t>Imperial College of Science, Technology and Medicine</t>
  </si>
  <si>
    <t>Institute of Cancer Research</t>
  </si>
  <si>
    <t>early 20th century</t>
  </si>
  <si>
    <t>Keele University</t>
  </si>
  <si>
    <t xml:space="preserve">International strategy to 2020, Strategic vision </t>
  </si>
  <si>
    <t>Kent</t>
  </si>
  <si>
    <t>King's College London</t>
  </si>
  <si>
    <t>Strategic Vision (pdf), Internationalisation (url)</t>
  </si>
  <si>
    <t>Kingston University</t>
  </si>
  <si>
    <t>Internationalisation strategy</t>
  </si>
  <si>
    <t>Lancaster</t>
  </si>
  <si>
    <t>Leeds</t>
  </si>
  <si>
    <t>Vision and Strategy</t>
  </si>
  <si>
    <t>Leeds Arts University</t>
  </si>
  <si>
    <t>Leeds Beckett University</t>
  </si>
  <si>
    <t>Global Engagement Strategy</t>
  </si>
  <si>
    <t>Leeds College of Music</t>
  </si>
  <si>
    <t>Leeds Trinity University</t>
  </si>
  <si>
    <t>cathedrals group &amp; million plus &amp; GuildHE</t>
  </si>
  <si>
    <t>Leicester</t>
  </si>
  <si>
    <t>Lincoln</t>
  </si>
  <si>
    <t>Liverpool</t>
  </si>
  <si>
    <t>Liverpool Hope University</t>
  </si>
  <si>
    <t xml:space="preserve">Corporate Plan </t>
  </si>
  <si>
    <t>Liverpool Institute for Performing Arts</t>
  </si>
  <si>
    <t>Liverpool John Moores University</t>
  </si>
  <si>
    <t>Liverpool School of Tropical Medicine</t>
  </si>
  <si>
    <t>London (Institutes and activities)</t>
  </si>
  <si>
    <t>London Business School</t>
  </si>
  <si>
    <t>London Metropolitan University</t>
  </si>
  <si>
    <t>London School of Economics and Political Science</t>
  </si>
  <si>
    <t>London School of Hygiene and Tropical Medicine</t>
  </si>
  <si>
    <t>London South Bank University</t>
  </si>
  <si>
    <t xml:space="preserve">Corporate Strategy </t>
  </si>
  <si>
    <t>Loughborough University</t>
  </si>
  <si>
    <t>Manchester</t>
  </si>
  <si>
    <t>Internationalisation Strategy, Vision and Strategic Plan</t>
  </si>
  <si>
    <t>Manchester Metropolitan University</t>
  </si>
  <si>
    <t>Internationalisation strategy, Strategy</t>
  </si>
  <si>
    <t>Middlesex University</t>
  </si>
  <si>
    <t>National Film and Television School</t>
  </si>
  <si>
    <t>Newcastle University</t>
  </si>
  <si>
    <t>Newman University</t>
  </si>
  <si>
    <t xml:space="preserve">Strategic Plan </t>
  </si>
  <si>
    <t>cathedrals group &amp;GuildHE</t>
  </si>
  <si>
    <t>Northampton</t>
  </si>
  <si>
    <t>Northumbria at Newcastle</t>
  </si>
  <si>
    <t>Norwich Arts</t>
  </si>
  <si>
    <t>Nottingham</t>
  </si>
  <si>
    <t>Nottingham Trent University</t>
  </si>
  <si>
    <t>Open University</t>
  </si>
  <si>
    <t xml:space="preserve">Oxford  </t>
  </si>
  <si>
    <t>Oxford Brookes University</t>
  </si>
  <si>
    <t>International strategy,</t>
  </si>
  <si>
    <t>Plymouth</t>
  </si>
  <si>
    <t>Plymouth College of Art</t>
  </si>
  <si>
    <t>Portsmouth</t>
  </si>
  <si>
    <t>Global engagement strategy</t>
  </si>
  <si>
    <t>Queen Margaret University, Edinburgh</t>
  </si>
  <si>
    <t>Queen Mary London</t>
  </si>
  <si>
    <t>Queen's University Belfast</t>
  </si>
  <si>
    <t>Northern Ireland</t>
  </si>
  <si>
    <t>Ravensbourne University London</t>
  </si>
  <si>
    <t>Institutional Strategy</t>
  </si>
  <si>
    <t>Reading</t>
  </si>
  <si>
    <t>Robert Gordon University</t>
  </si>
  <si>
    <t>Outcome agreement</t>
  </si>
  <si>
    <t>Roehampton University</t>
  </si>
  <si>
    <t>Rose Bruford College of atre and Performance</t>
  </si>
  <si>
    <t>Royal Academy of Music</t>
  </si>
  <si>
    <t>Royal Agricultural University</t>
  </si>
  <si>
    <t>Royal Central School of Speech and Drama</t>
  </si>
  <si>
    <t>Corporate Plan</t>
  </si>
  <si>
    <t>Royal College of Art</t>
  </si>
  <si>
    <t>Royal College of Music</t>
  </si>
  <si>
    <t>Royal Conservatoire of Scotland</t>
  </si>
  <si>
    <t>Royal Holloway and Bedford New College</t>
  </si>
  <si>
    <t>Royal Northern College of Music</t>
  </si>
  <si>
    <t>Royal Veterinary College</t>
  </si>
  <si>
    <t>18th century</t>
  </si>
  <si>
    <t>Salford</t>
  </si>
  <si>
    <t>Sheffield</t>
  </si>
  <si>
    <t>Sheffield Hallam University</t>
  </si>
  <si>
    <t>SOAS London</t>
  </si>
  <si>
    <t>Solent University</t>
  </si>
  <si>
    <t xml:space="preserve">Mission and strategy </t>
  </si>
  <si>
    <t>South Wales</t>
  </si>
  <si>
    <t>Southampton</t>
  </si>
  <si>
    <t>International Strategy</t>
  </si>
  <si>
    <t>SRUC</t>
  </si>
  <si>
    <t>St Andrews</t>
  </si>
  <si>
    <t>St George's, London</t>
  </si>
  <si>
    <t>St Mark and St John</t>
  </si>
  <si>
    <t>St Mary's University College</t>
  </si>
  <si>
    <t>St Mary's University, Twickenham</t>
  </si>
  <si>
    <t>Staffordshire University</t>
  </si>
  <si>
    <t xml:space="preserve">University Strategy </t>
  </si>
  <si>
    <t>Stirling</t>
  </si>
  <si>
    <t xml:space="preserve">Internationalisation </t>
  </si>
  <si>
    <t>Stranmillis University College</t>
  </si>
  <si>
    <t>Erasmus Plan + Outreach strategy</t>
  </si>
  <si>
    <t>Strathclyde</t>
  </si>
  <si>
    <t>Suffolk</t>
  </si>
  <si>
    <t>Sunderland</t>
  </si>
  <si>
    <t>local heroes</t>
  </si>
  <si>
    <t>Surrey</t>
  </si>
  <si>
    <t>Sussex</t>
  </si>
  <si>
    <t>Strategic framework</t>
  </si>
  <si>
    <t>Swansea University</t>
  </si>
  <si>
    <t>Teesside University</t>
  </si>
  <si>
    <t>Corporate Strategy</t>
  </si>
  <si>
    <t>Trinity Laban Conservatoire of Music and Dance</t>
  </si>
  <si>
    <t>Ulster University</t>
  </si>
  <si>
    <t>Global engagement Strategy</t>
  </si>
  <si>
    <t>University College Birmingham</t>
  </si>
  <si>
    <t>University College London</t>
  </si>
  <si>
    <t>University College of Osteopathy</t>
  </si>
  <si>
    <t>University for Creative Arts</t>
  </si>
  <si>
    <t>Strategic Overview</t>
  </si>
  <si>
    <t>Wales Trinity Saint David</t>
  </si>
  <si>
    <t>Warwick</t>
  </si>
  <si>
    <t>West London</t>
  </si>
  <si>
    <t>West of England, Bristol</t>
  </si>
  <si>
    <t>West of Scotland</t>
  </si>
  <si>
    <t xml:space="preserve">Strategy </t>
  </si>
  <si>
    <t>miilion plus</t>
  </si>
  <si>
    <t>Westminster</t>
  </si>
  <si>
    <t>Winchester</t>
  </si>
  <si>
    <t>Strategic vision</t>
  </si>
  <si>
    <t>Wolverhampton</t>
  </si>
  <si>
    <t>Worcester</t>
  </si>
  <si>
    <t xml:space="preserve">Strategic Plan 2019 </t>
  </si>
  <si>
    <t>Writtle University College</t>
  </si>
  <si>
    <t>York</t>
  </si>
  <si>
    <t>Internationalisation strategy, University strategy (URL)</t>
  </si>
  <si>
    <t>York St John University</t>
  </si>
  <si>
    <t>cathedrals Group &amp; GuildHE</t>
  </si>
  <si>
    <t>COUNTA of Document type</t>
  </si>
  <si>
    <t>Grand Total</t>
  </si>
  <si>
    <r>
      <rPr>
        <sz val="10"/>
        <color rgb="FF171413"/>
        <rFont val="Arial"/>
      </rPr>
      <t xml:space="preserve">Internationalisation Strategic Plan 2018-2021, check back for uni </t>
    </r>
    <r>
      <rPr>
        <u/>
        <sz val="10"/>
        <color rgb="FF1155CC"/>
        <rFont val="Arial"/>
      </rPr>
      <t>strategy</t>
    </r>
  </si>
  <si>
    <t>COUNTA of Institution</t>
  </si>
  <si>
    <t>Global saviours Total</t>
  </si>
  <si>
    <t>Fear-monger Total</t>
  </si>
  <si>
    <t>Global/local bridges Total</t>
  </si>
  <si>
    <t>fuzzy optimism Total</t>
  </si>
  <si>
    <t>Insititutional prioritisers Total</t>
  </si>
  <si>
    <t>pragmatic Total</t>
  </si>
  <si>
    <t>Local heroes Total</t>
  </si>
  <si>
    <t>AVERAGE of THE UK Rank 2021</t>
  </si>
  <si>
    <t>AVERAGE of Total student body</t>
  </si>
  <si>
    <t>amazing Total</t>
  </si>
  <si>
    <t>emerging Total</t>
  </si>
  <si>
    <t>established Total</t>
  </si>
  <si>
    <t>Unrecognised Total</t>
  </si>
  <si>
    <t>SUM of Total Non-UK</t>
  </si>
  <si>
    <t>AVERAGE of Total Non-UK</t>
  </si>
  <si>
    <t>AVERAGE of Proportion international students</t>
  </si>
  <si>
    <t>SUM of TNHE 2019/20 enrolments</t>
  </si>
  <si>
    <t>AVERAGE of TNHE 2019/20 enrolments</t>
  </si>
  <si>
    <t>SUM of Total non-UK staff</t>
  </si>
  <si>
    <t>AVERAGE of Total non-UK staff</t>
  </si>
  <si>
    <t>AVERAGE of Proportion international staff</t>
  </si>
  <si>
    <t>SUM of Non-UK total research income £000s 2018/19</t>
  </si>
  <si>
    <t>AVERAGE of Non-UK total research income £000s 2018/19</t>
  </si>
  <si>
    <t>AVERAGE of Proportion international research income to total</t>
  </si>
  <si>
    <t>SUM of Total research income</t>
  </si>
  <si>
    <t>SUM of International collaboration # 2019</t>
  </si>
  <si>
    <t>AVERAGE of International collaboration # 2019</t>
  </si>
  <si>
    <t>AVERAGE of International Collaboration (%) 2019</t>
  </si>
  <si>
    <t>Internationalisation Strategic Plan 2018-2021, check back for uni strategy</t>
  </si>
  <si>
    <t>(blank)</t>
  </si>
  <si>
    <t>Pivot tables includes analysis of the quantitative data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</si>
</sst>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scheme val="minor"/>
    </font>
    <font>
      <sz val="10"/>
      <color theme="1"/>
      <name val="Arial"/>
      <scheme val="minor"/>
    </font>
    <font>
      <u/>
      <sz val="10"/>
      <color rgb="FF0000FF"/>
      <name val="Arial"/>
    </font>
    <font>
      <sz val="10"/>
      <color rgb="FF222222"/>
      <name val="Arial"/>
      <scheme val="minor"/>
    </font>
    <font>
      <b/>
      <sz val="10"/>
      <color rgb="FF000000"/>
      <name val="Arial"/>
      <scheme val="minor"/>
    </font>
    <font>
      <sz val="10"/>
      <color theme="1"/>
      <name val="Arial"/>
      <scheme val="minor"/>
    </font>
    <font>
      <b/>
      <sz val="10"/>
      <color theme="1"/>
      <name val="Arial"/>
      <scheme val="minor"/>
    </font>
    <font>
      <b/>
      <sz val="11"/>
      <color rgb="FF000000"/>
      <name val="Arial"/>
    </font>
    <font>
      <b/>
      <sz val="10"/>
      <color theme="1"/>
      <name val="Arial"/>
    </font>
    <font>
      <b/>
      <sz val="11"/>
      <color theme="1"/>
      <name val="Calibri"/>
    </font>
    <font>
      <sz val="10"/>
      <color rgb="FF171413"/>
      <name val="Arial"/>
    </font>
    <font>
      <sz val="10"/>
      <color theme="1"/>
      <name val="Arial"/>
    </font>
    <font>
      <sz val="11"/>
      <color theme="1"/>
      <name val="Calibri"/>
    </font>
    <font>
      <sz val="10"/>
      <color theme="1"/>
      <name val="Roboto"/>
    </font>
    <font>
      <u/>
      <sz val="10"/>
      <color rgb="FF1155CC"/>
      <name val="Arial"/>
    </font>
    <font>
      <u/>
      <sz val="10"/>
      <color rgb="FF171413"/>
      <name val="Arial"/>
    </font>
    <font>
      <sz val="12"/>
      <color rgb="FF333333"/>
      <name val="Arial"/>
    </font>
    <font>
      <u/>
      <sz val="10"/>
      <color rgb="FF171413"/>
      <name val="Arial"/>
    </font>
    <font>
      <sz val="10"/>
      <color rgb="FF000000"/>
      <name val="Arial"/>
    </font>
    <font>
      <sz val="11"/>
      <color rgb="FF000000"/>
      <name val="Arial"/>
    </font>
    <font>
      <sz val="20"/>
      <color rgb="FF000000"/>
      <name val="Arial"/>
    </font>
    <font>
      <i/>
      <sz val="10"/>
      <color theme="1"/>
      <name val="Arial"/>
    </font>
    <font>
      <b/>
      <sz val="10"/>
      <color rgb="FF000000"/>
      <name val="Arial"/>
      <family val="2"/>
      <scheme val="minor"/>
    </font>
    <font>
      <sz val="10"/>
      <color theme="1"/>
      <name val="Arial"/>
      <family val="2"/>
      <scheme val="minor"/>
    </font>
  </fonts>
  <fills count="14">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rgb="FFF4CCCC"/>
        <bgColor rgb="FFF4CCCC"/>
      </patternFill>
    </fill>
    <fill>
      <patternFill patternType="solid">
        <fgColor rgb="FFFFF2CC"/>
        <bgColor rgb="FFFFF2CC"/>
      </patternFill>
    </fill>
    <fill>
      <patternFill patternType="solid">
        <fgColor rgb="FFD9EAD3"/>
        <bgColor rgb="FFD9EAD3"/>
      </patternFill>
    </fill>
    <fill>
      <patternFill patternType="solid">
        <fgColor rgb="FFD0E0E3"/>
        <bgColor rgb="FFD0E0E3"/>
      </patternFill>
    </fill>
    <fill>
      <patternFill patternType="solid">
        <fgColor rgb="FFC9DAF8"/>
        <bgColor rgb="FFC9DAF8"/>
      </patternFill>
    </fill>
    <fill>
      <patternFill patternType="solid">
        <fgColor rgb="FF93C47D"/>
        <bgColor rgb="FF93C47D"/>
      </patternFill>
    </fill>
    <fill>
      <patternFill patternType="solid">
        <fgColor rgb="FFCC0000"/>
        <bgColor rgb="FFCC0000"/>
      </patternFill>
    </fill>
    <fill>
      <patternFill patternType="solid">
        <fgColor rgb="FF6AA84F"/>
        <bgColor rgb="FF6AA84F"/>
      </patternFill>
    </fill>
    <fill>
      <patternFill patternType="solid">
        <fgColor rgb="FFF6F6F6"/>
        <bgColor rgb="FFF6F6F6"/>
      </patternFill>
    </fill>
    <fill>
      <patternFill patternType="solid">
        <fgColor theme="7"/>
        <bgColor theme="7"/>
      </patternFill>
    </fill>
  </fills>
  <borders count="13">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89">
    <xf numFmtId="0" fontId="0" fillId="0" borderId="0" xfId="0" applyFont="1" applyAlignment="1"/>
    <xf numFmtId="0" fontId="1" fillId="0" borderId="0" xfId="0" applyFont="1" applyAlignment="1"/>
    <xf numFmtId="0" fontId="1" fillId="0" borderId="0" xfId="0" applyFont="1" applyAlignment="1"/>
    <xf numFmtId="0" fontId="0" fillId="0" borderId="0" xfId="0" applyFont="1" applyAlignment="1"/>
    <xf numFmtId="0" fontId="2" fillId="0" borderId="0" xfId="0" applyFont="1" applyAlignment="1"/>
    <xf numFmtId="0" fontId="3" fillId="2" borderId="0" xfId="0" applyFont="1" applyFill="1" applyAlignment="1">
      <alignment horizontal="left"/>
    </xf>
    <xf numFmtId="0" fontId="1" fillId="0" borderId="0" xfId="0" applyFont="1" applyAlignment="1"/>
    <xf numFmtId="0" fontId="4" fillId="0" borderId="0" xfId="0" applyFont="1" applyAlignment="1">
      <alignment horizontal="left"/>
    </xf>
    <xf numFmtId="0" fontId="0" fillId="0" borderId="0" xfId="0" applyFont="1" applyAlignment="1">
      <alignment horizontal="left"/>
    </xf>
    <xf numFmtId="0" fontId="5" fillId="0" borderId="0" xfId="0" applyFont="1" applyAlignment="1"/>
    <xf numFmtId="0" fontId="6" fillId="0" borderId="0" xfId="0" applyFont="1" applyAlignment="1"/>
    <xf numFmtId="0" fontId="7" fillId="0" borderId="0" xfId="0" applyFont="1" applyAlignment="1">
      <alignment vertical="top"/>
    </xf>
    <xf numFmtId="0" fontId="7" fillId="0" borderId="0" xfId="0" applyFont="1" applyAlignment="1"/>
    <xf numFmtId="0" fontId="8" fillId="3" borderId="0" xfId="0" applyFont="1" applyFill="1" applyAlignment="1">
      <alignment wrapText="1"/>
    </xf>
    <xf numFmtId="0" fontId="8" fillId="4" borderId="0" xfId="0" applyFont="1" applyFill="1" applyAlignment="1">
      <alignment wrapText="1"/>
    </xf>
    <xf numFmtId="0" fontId="8" fillId="5" borderId="0" xfId="0" applyFont="1" applyFill="1" applyAlignment="1">
      <alignment wrapText="1"/>
    </xf>
    <xf numFmtId="0" fontId="8" fillId="5" borderId="0" xfId="0" applyFont="1" applyFill="1" applyAlignment="1">
      <alignment wrapText="1"/>
    </xf>
    <xf numFmtId="1" fontId="8" fillId="5" borderId="0" xfId="0" applyNumberFormat="1" applyFont="1" applyFill="1" applyAlignment="1">
      <alignment wrapText="1"/>
    </xf>
    <xf numFmtId="0" fontId="8" fillId="6" borderId="0" xfId="0" applyFont="1" applyFill="1" applyAlignment="1">
      <alignment wrapText="1"/>
    </xf>
    <xf numFmtId="0" fontId="9" fillId="7" borderId="0" xfId="0" applyFont="1" applyFill="1" applyAlignment="1">
      <alignment wrapText="1"/>
    </xf>
    <xf numFmtId="0" fontId="9" fillId="7" borderId="0" xfId="0" applyFont="1" applyFill="1" applyAlignment="1">
      <alignment wrapText="1"/>
    </xf>
    <xf numFmtId="0" fontId="9" fillId="8" borderId="0" xfId="0" applyFont="1" applyFill="1" applyAlignment="1">
      <alignment wrapText="1"/>
    </xf>
    <xf numFmtId="0" fontId="10" fillId="0" borderId="0" xfId="0" applyFont="1" applyAlignment="1">
      <alignment vertical="top"/>
    </xf>
    <xf numFmtId="0" fontId="5" fillId="9" borderId="0" xfId="0" applyFont="1" applyFill="1" applyAlignment="1"/>
    <xf numFmtId="0" fontId="11" fillId="3" borderId="0" xfId="0" applyFont="1" applyFill="1" applyAlignment="1">
      <alignment horizontal="right"/>
    </xf>
    <xf numFmtId="0" fontId="10" fillId="4" borderId="0" xfId="0" applyFont="1" applyFill="1" applyAlignment="1">
      <alignment vertical="top"/>
    </xf>
    <xf numFmtId="3" fontId="11" fillId="3" borderId="0" xfId="0" applyNumberFormat="1" applyFont="1" applyFill="1" applyAlignment="1">
      <alignment horizontal="right"/>
    </xf>
    <xf numFmtId="3" fontId="11" fillId="5" borderId="0" xfId="0" applyNumberFormat="1" applyFont="1" applyFill="1" applyAlignment="1">
      <alignment horizontal="right"/>
    </xf>
    <xf numFmtId="1" fontId="11" fillId="5" borderId="0" xfId="0" applyNumberFormat="1" applyFont="1" applyFill="1" applyAlignment="1">
      <alignment horizontal="right"/>
    </xf>
    <xf numFmtId="1" fontId="11" fillId="5" borderId="0" xfId="0" applyNumberFormat="1" applyFont="1" applyFill="1" applyAlignment="1">
      <alignment horizontal="right"/>
    </xf>
    <xf numFmtId="0" fontId="12" fillId="6" borderId="0" xfId="0" applyFont="1" applyFill="1" applyAlignment="1">
      <alignment horizontal="right"/>
    </xf>
    <xf numFmtId="0" fontId="12" fillId="7" borderId="0" xfId="0" applyFont="1" applyFill="1" applyAlignment="1">
      <alignment horizontal="right"/>
    </xf>
    <xf numFmtId="0" fontId="12" fillId="8" borderId="0" xfId="0" applyFont="1" applyFill="1" applyAlignment="1">
      <alignment horizontal="right"/>
    </xf>
    <xf numFmtId="3" fontId="12" fillId="8" borderId="0" xfId="0" applyNumberFormat="1" applyFont="1" applyFill="1" applyAlignment="1">
      <alignment horizontal="right"/>
    </xf>
    <xf numFmtId="0" fontId="10" fillId="0" borderId="0" xfId="0" applyFont="1" applyAlignment="1">
      <alignment vertical="top"/>
    </xf>
    <xf numFmtId="0" fontId="11" fillId="3" borderId="0" xfId="0" applyFont="1" applyFill="1" applyAlignment="1"/>
    <xf numFmtId="0" fontId="11" fillId="5" borderId="0" xfId="0" applyFont="1" applyFill="1" applyAlignment="1">
      <alignment horizontal="right"/>
    </xf>
    <xf numFmtId="0" fontId="12" fillId="8" borderId="0" xfId="0" applyFont="1" applyFill="1" applyAlignment="1">
      <alignment horizontal="center"/>
    </xf>
    <xf numFmtId="0" fontId="10" fillId="4" borderId="0" xfId="0" applyFont="1" applyFill="1" applyAlignment="1">
      <alignment vertical="top"/>
    </xf>
    <xf numFmtId="3" fontId="13" fillId="3" borderId="0" xfId="0" applyNumberFormat="1" applyFont="1" applyFill="1" applyAlignment="1"/>
    <xf numFmtId="0" fontId="5" fillId="10" borderId="0" xfId="0" applyFont="1" applyFill="1" applyAlignment="1"/>
    <xf numFmtId="0" fontId="11" fillId="3" borderId="0" xfId="0" applyFont="1" applyFill="1" applyAlignment="1"/>
    <xf numFmtId="0" fontId="13" fillId="3" borderId="0" xfId="0" applyFont="1" applyFill="1" applyAlignment="1"/>
    <xf numFmtId="4" fontId="11" fillId="5" borderId="0" xfId="0" applyNumberFormat="1" applyFont="1" applyFill="1" applyAlignment="1">
      <alignment horizontal="right"/>
    </xf>
    <xf numFmtId="4" fontId="11" fillId="5" borderId="0" xfId="0" applyNumberFormat="1" applyFont="1" applyFill="1" applyAlignment="1">
      <alignment horizontal="right"/>
    </xf>
    <xf numFmtId="3" fontId="11" fillId="3" borderId="0" xfId="0" applyNumberFormat="1" applyFont="1" applyFill="1" applyAlignment="1"/>
    <xf numFmtId="0" fontId="14" fillId="0" borderId="0" xfId="0" applyFont="1" applyAlignment="1">
      <alignment vertical="top"/>
    </xf>
    <xf numFmtId="0" fontId="10" fillId="4" borderId="0" xfId="0" applyFont="1" applyFill="1" applyAlignment="1">
      <alignment vertical="top"/>
    </xf>
    <xf numFmtId="0" fontId="15" fillId="0" borderId="0" xfId="0" applyFont="1" applyAlignment="1">
      <alignment vertical="top"/>
    </xf>
    <xf numFmtId="0" fontId="5" fillId="0" borderId="0" xfId="0" applyFont="1"/>
    <xf numFmtId="3" fontId="11" fillId="3" borderId="0" xfId="0" applyNumberFormat="1" applyFont="1" applyFill="1" applyAlignment="1">
      <alignment horizontal="right"/>
    </xf>
    <xf numFmtId="0" fontId="10" fillId="0" borderId="0" xfId="0" applyFont="1" applyAlignment="1">
      <alignment vertical="top"/>
    </xf>
    <xf numFmtId="0" fontId="10" fillId="0" borderId="0" xfId="0" applyFont="1" applyAlignment="1">
      <alignment vertical="top"/>
    </xf>
    <xf numFmtId="0" fontId="5" fillId="11" borderId="0" xfId="0" applyFont="1" applyFill="1" applyAlignment="1"/>
    <xf numFmtId="0" fontId="16" fillId="12" borderId="0" xfId="0" applyFont="1" applyFill="1" applyAlignment="1"/>
    <xf numFmtId="0" fontId="17" fillId="0" borderId="0" xfId="0" applyFont="1" applyAlignment="1">
      <alignment vertical="top"/>
    </xf>
    <xf numFmtId="0" fontId="11" fillId="6" borderId="0" xfId="0" applyFont="1" applyFill="1" applyAlignment="1">
      <alignment horizontal="right"/>
    </xf>
    <xf numFmtId="0" fontId="5" fillId="13" borderId="0" xfId="0" applyFont="1" applyFill="1" applyAlignment="1"/>
    <xf numFmtId="0" fontId="18" fillId="0" borderId="0" xfId="0" applyFont="1" applyAlignment="1">
      <alignment vertical="top"/>
    </xf>
    <xf numFmtId="0" fontId="18" fillId="0" borderId="0" xfId="0" applyFont="1" applyAlignment="1">
      <alignment vertical="top"/>
    </xf>
    <xf numFmtId="3" fontId="11" fillId="3" borderId="0" xfId="0" applyNumberFormat="1" applyFont="1" applyFill="1" applyAlignment="1">
      <alignment horizontal="right"/>
    </xf>
    <xf numFmtId="0" fontId="18" fillId="0" borderId="0" xfId="0" applyFont="1" applyAlignment="1">
      <alignment vertical="top"/>
    </xf>
    <xf numFmtId="0" fontId="5" fillId="10" borderId="0" xfId="0" applyFont="1" applyFill="1"/>
    <xf numFmtId="0" fontId="19" fillId="0" borderId="0" xfId="0" applyFont="1" applyAlignment="1"/>
    <xf numFmtId="0" fontId="19" fillId="0" borderId="0" xfId="0" applyFont="1"/>
    <xf numFmtId="0" fontId="20" fillId="0" borderId="0" xfId="0" applyFont="1" applyAlignment="1"/>
    <xf numFmtId="0" fontId="12" fillId="8" borderId="0" xfId="0" applyFont="1" applyFill="1" applyAlignment="1">
      <alignment horizontal="center"/>
    </xf>
    <xf numFmtId="0" fontId="0" fillId="0" borderId="1" xfId="0" pivotButton="1" applyFont="1" applyBorder="1" applyAlignment="1"/>
    <xf numFmtId="0" fontId="0" fillId="0" borderId="2" xfId="0" applyFont="1" applyBorder="1" applyAlignment="1"/>
    <xf numFmtId="0" fontId="0" fillId="0" borderId="3" xfId="0" applyFont="1" applyBorder="1" applyAlignment="1"/>
    <xf numFmtId="0" fontId="0" fillId="0" borderId="1" xfId="0" applyFont="1" applyBorder="1" applyAlignment="1"/>
    <xf numFmtId="0" fontId="0" fillId="0" borderId="4" xfId="0" applyFont="1" applyBorder="1" applyAlignment="1"/>
    <xf numFmtId="0" fontId="0" fillId="0" borderId="5" xfId="0" applyFont="1" applyBorder="1" applyAlignment="1"/>
    <xf numFmtId="0" fontId="0" fillId="0" borderId="1" xfId="0" applyNumberFormat="1" applyFont="1" applyBorder="1" applyAlignment="1"/>
    <xf numFmtId="0" fontId="0" fillId="0" borderId="4" xfId="0" applyNumberFormat="1" applyFont="1" applyBorder="1" applyAlignment="1"/>
    <xf numFmtId="0" fontId="0" fillId="0" borderId="5" xfId="0" applyNumberFormat="1" applyFont="1" applyBorder="1" applyAlignment="1"/>
    <xf numFmtId="0" fontId="0" fillId="0" borderId="6" xfId="0" applyFont="1" applyBorder="1" applyAlignment="1"/>
    <xf numFmtId="0" fontId="0" fillId="0" borderId="7" xfId="0" applyFont="1" applyBorder="1" applyAlignment="1"/>
    <xf numFmtId="0" fontId="0" fillId="0" borderId="7" xfId="0" applyNumberFormat="1" applyFont="1" applyBorder="1" applyAlignment="1"/>
    <xf numFmtId="0" fontId="0" fillId="0" borderId="0" xfId="0" applyNumberFormat="1" applyFont="1" applyAlignment="1"/>
    <xf numFmtId="0" fontId="0" fillId="0" borderId="8" xfId="0" applyNumberFormat="1" applyFont="1" applyBorder="1" applyAlignment="1"/>
    <xf numFmtId="0" fontId="0" fillId="0" borderId="9" xfId="0" applyFont="1" applyBorder="1" applyAlignment="1"/>
    <xf numFmtId="0" fontId="0" fillId="0" borderId="10" xfId="0" applyFont="1" applyBorder="1" applyAlignment="1"/>
    <xf numFmtId="0" fontId="0" fillId="0" borderId="9" xfId="0" applyNumberFormat="1"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0" xfId="0"/>
    <xf numFmtId="0" fontId="22" fillId="0" borderId="0" xfId="0" applyFont="1"/>
    <xf numFmtId="0" fontId="23" fillId="0" borderId="0" xfId="0" applyFont="1" applyAlignment="1"/>
  </cellXfs>
  <cellStyles count="1">
    <cellStyle name="Normal" xfId="0" builtinId="0"/>
  </cellStyles>
  <dxfs count="366">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ont>
        <color rgb="FF9C5700"/>
      </font>
      <fill>
        <patternFill>
          <bgColor rgb="FFFFEB9C"/>
        </patternFill>
      </fill>
    </dxf>
    <dxf>
      <font>
        <color rgb="FF9C0006"/>
      </font>
      <fill>
        <patternFill>
          <bgColor rgb="FFFFC7CE"/>
        </patternFill>
      </fill>
    </dxf>
    <dxf>
      <fill>
        <patternFill>
          <bgColor theme="4"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4" tint="0.3999450666829432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4"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ill>
        <patternFill>
          <bgColor theme="4"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006100"/>
      </font>
      <fill>
        <patternFill>
          <bgColor rgb="FFC6EFCE"/>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9C5700"/>
      </font>
      <fill>
        <patternFill>
          <bgColor rgb="FFFFEB9C"/>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9C5700"/>
      </font>
      <fill>
        <patternFill>
          <bgColor rgb="FFFFEB9C"/>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ont>
        <color rgb="FF9C0006"/>
      </font>
      <fill>
        <patternFill>
          <bgColor rgb="FFFFC7CE"/>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
      <fill>
        <patternFill patternType="solid">
          <fgColor rgb="FF45818E"/>
          <bgColor rgb="FF45818E"/>
        </patternFill>
      </fill>
    </dxf>
    <dxf>
      <fill>
        <patternFill patternType="solid">
          <fgColor rgb="FFB7E1CD"/>
          <bgColor rgb="FFB7E1CD"/>
        </patternFill>
      </fill>
    </dxf>
    <dxf>
      <fill>
        <patternFill patternType="solid">
          <fgColor rgb="FF38761D"/>
          <bgColor rgb="FF38761D"/>
        </patternFill>
      </fill>
    </dxf>
    <dxf>
      <fill>
        <patternFill patternType="solid">
          <fgColor rgb="FF38761D"/>
          <bgColor rgb="FF38761D"/>
        </patternFill>
      </fill>
    </dxf>
    <dxf>
      <fill>
        <patternFill patternType="solid">
          <fgColor rgb="FF6AA84F"/>
          <bgColor rgb="FF6AA84F"/>
        </patternFill>
      </fill>
    </dxf>
    <dxf>
      <fill>
        <patternFill patternType="solid">
          <fgColor rgb="FFB6D7A8"/>
          <bgColor rgb="FFB6D7A8"/>
        </patternFill>
      </fill>
    </dxf>
    <dxf>
      <fill>
        <patternFill patternType="solid">
          <fgColor rgb="FF3C78D8"/>
          <bgColor rgb="FF3C78D8"/>
        </patternFill>
      </fill>
    </dxf>
    <dxf>
      <fill>
        <patternFill patternType="solid">
          <fgColor rgb="FFC9DAF8"/>
          <bgColor rgb="FFC9DAF8"/>
        </patternFill>
      </fill>
    </dxf>
    <dxf>
      <fill>
        <patternFill patternType="solid">
          <fgColor rgb="FF00FFFF"/>
          <bgColor rgb="FF00FFFF"/>
        </patternFill>
      </fill>
    </dxf>
    <dxf>
      <fill>
        <patternFill patternType="solid">
          <fgColor rgb="FFA61C00"/>
          <bgColor rgb="FFA61C00"/>
        </patternFill>
      </fill>
    </dxf>
    <dxf>
      <fill>
        <patternFill patternType="solid">
          <fgColor rgb="FFDD7E6B"/>
          <bgColor rgb="FFDD7E6B"/>
        </patternFill>
      </fill>
    </dxf>
    <dxf>
      <fill>
        <patternFill patternType="solid">
          <fgColor rgb="FFFF6767"/>
          <bgColor rgb="FFFF6767"/>
        </patternFill>
      </fill>
    </dxf>
    <dxf>
      <fill>
        <patternFill patternType="solid">
          <fgColor rgb="FFDF5AC5"/>
          <bgColor rgb="FFDF5AC5"/>
        </patternFill>
      </fill>
    </dxf>
    <dxf>
      <fill>
        <patternFill patternType="solid">
          <fgColor rgb="FFF6B26B"/>
          <bgColor rgb="FFF6B26B"/>
        </patternFill>
      </fill>
    </dxf>
    <dxf>
      <fill>
        <patternFill patternType="solid">
          <fgColor rgb="FFF9CB9C"/>
          <bgColor rgb="FFF9CB9C"/>
        </patternFill>
      </fill>
    </dxf>
    <dxf>
      <fill>
        <patternFill patternType="solid">
          <fgColor rgb="FFFFE599"/>
          <bgColor rgb="FFFFE5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ylvie" refreshedDate="44862.495997569444" refreshedVersion="8" recordCount="132" xr:uid="{00000000-000A-0000-FFFF-FFFF01000000}">
  <cacheSource type="worksheet">
    <worksheetSource ref="A1:Y133" sheet="Generalists+"/>
  </cacheSource>
  <cacheFields count="29">
    <cacheField name="Coder" numFmtId="0">
      <sharedItems/>
    </cacheField>
    <cacheField name="Institution" numFmtId="0">
      <sharedItems/>
    </cacheField>
    <cacheField name="Document type" numFmtId="0">
      <sharedItems containsBlank="1" count="44">
        <s v="Strategic Plan"/>
        <s v="Strategy"/>
        <s v="Internationalisation Strategy"/>
        <s v="People Strategy"/>
        <s v="International strategy"/>
        <s v="Internationalisation Strategic Plan 2018-2021, check back for uni strategy"/>
        <s v="Vision"/>
        <s v="Strategic Plan 2016-2021"/>
        <s v="Strategic Framework"/>
        <s v="Vision  "/>
        <s v="Internationalisation strategy, 2026; Vision and strategy 2026"/>
        <s v="University strategy"/>
        <s v="Global strategy"/>
        <s v="Strategic Routemap"/>
        <s v="Strategic Plan, International Strategy"/>
        <s v="Internationalisation strategy, 2016-2021, Strategy 2020"/>
        <s v="Portfolio Strategy / Research and Innovation Strategy"/>
        <s v=" University Strategy (re is an internationalisation strategy but it's not public)"/>
        <s v="International Outlook"/>
        <s v="Vision and strategy"/>
        <s v="Internationalisation strategy, 2016-2021, University strategy"/>
        <s v="Internationalisation strategy, Strategic plan"/>
        <s v="Strategy Map"/>
        <s v="International strategy to 2020, Strategic vision "/>
        <s v="Strategic Vision (pdf), Internationalisation (url)"/>
        <s v="Global Engagement Strategy"/>
        <s v="Corporate Plan "/>
        <s v="Corporate Strategy "/>
        <s v="Internationalisation Strategy, Vision and Strategic Plan"/>
        <s v="Internationalisation strategy, Strategy"/>
        <s v="Strategic Plan "/>
        <s v="International strategy,"/>
        <s v="Institutional Strategy"/>
        <s v="Outcome agreement"/>
        <s v="Mission and strategy "/>
        <s v="University Strategy "/>
        <s v="Internationalisation "/>
        <s v="Erasmus Plan + Outreach strategy"/>
        <m/>
        <s v="Corporate Strategy"/>
        <s v="Strategy "/>
        <s v="Strategic vision"/>
        <s v="Strategic Plan 2019 "/>
        <s v="Internationalisation strategy, University strategy (URL)"/>
      </sharedItems>
    </cacheField>
    <cacheField name="Reputation" numFmtId="0">
      <sharedItems count="4">
        <s v="established"/>
        <s v="emerging"/>
        <s v="amazing"/>
        <s v="Unrecognised"/>
      </sharedItems>
    </cacheField>
    <cacheField name="Affect" numFmtId="0">
      <sharedItems count="3">
        <s v="fuzzy optimism"/>
        <s v="Fear-monger"/>
        <s v="pragmatic"/>
      </sharedItems>
    </cacheField>
    <cacheField name="Mission" numFmtId="0">
      <sharedItems count="4">
        <s v="Global/local bridges"/>
        <s v="Local heroes"/>
        <s v="Insititutional prioritisers"/>
        <s v="Global saviours"/>
      </sharedItems>
    </cacheField>
    <cacheField name="THE UK Rank 2021" numFmtId="0">
      <sharedItems containsString="0" containsBlank="1" containsNumber="1" containsInteger="1" minValue="1" maxValue="200"/>
    </cacheField>
    <cacheField name="Region" numFmtId="0">
      <sharedItems containsBlank="1" count="13">
        <s v="Scotland"/>
        <s v="Wales"/>
        <s v="South West"/>
        <s v="East of England"/>
        <s v="London"/>
        <s v="West Midlands"/>
        <s v="East Midlands"/>
        <s v="North West"/>
        <s v="Yorkshire and The Humber"/>
        <s v="South East"/>
        <s v="North East"/>
        <m/>
        <s v="Northern Ireland"/>
      </sharedItems>
    </cacheField>
    <cacheField name="Location tourist appeal: top 20 towns ONS" numFmtId="0">
      <sharedItems containsBlank="1"/>
    </cacheField>
    <cacheField name="THE rank rounded" numFmtId="0">
      <sharedItems containsString="0" containsBlank="1" containsNumber="1" containsInteger="1" minValue="0" maxValue="200"/>
    </cacheField>
    <cacheField name="Boliver cluster" numFmtId="0">
      <sharedItems containsBlank="1" containsMixedTypes="1" containsNumber="1" containsInteger="1" minValue="1" maxValue="4"/>
    </cacheField>
    <cacheField name="Mission group" numFmtId="0">
      <sharedItems containsBlank="1"/>
    </cacheField>
    <cacheField name="Institution age - date of University or University college status" numFmtId="0">
      <sharedItems containsBlank="1"/>
    </cacheField>
    <cacheField name="Total UK student enrolments" numFmtId="0">
      <sharedItems containsString="0" containsBlank="1" containsNumber="1" containsInteger="1" minValue="370" maxValue="122040"/>
    </cacheField>
    <cacheField name="Total Non-UK" numFmtId="0">
      <sharedItems containsString="0" containsBlank="1" containsNumber="1" containsInteger="1" minValue="15" maxValue="19635"/>
    </cacheField>
    <cacheField name="Total student body" numFmtId="0">
      <sharedItems containsString="0" containsBlank="1" containsNumber="1" containsInteger="1" minValue="595" maxValue="122360"/>
    </cacheField>
    <cacheField name="Size (small &lt; 4405, big &gt; 24784)" numFmtId="0">
      <sharedItems containsBlank="1"/>
    </cacheField>
    <cacheField name="Proportion international students" numFmtId="0">
      <sharedItems containsString="0" containsBlank="1" containsNumber="1" minValue="0.26152337365152012" maxValue="67.510548523206751"/>
    </cacheField>
    <cacheField name="TNHE 2019/20 enrolments" numFmtId="0">
      <sharedItems containsString="0" containsBlank="1" containsNumber="1" containsInteger="1" minValue="0" maxValue="37390"/>
    </cacheField>
    <cacheField name="Total non-UK staff" numFmtId="0">
      <sharedItems containsString="0" containsBlank="1" containsNumber="1" containsInteger="1" minValue="15" maxValue="4625"/>
    </cacheField>
    <cacheField name="Total staff" numFmtId="0">
      <sharedItems containsString="0" containsBlank="1" containsNumber="1" containsInteger="1" minValue="155" maxValue="14410"/>
    </cacheField>
    <cacheField name="Proportion international staff" numFmtId="0">
      <sharedItems containsString="0" containsBlank="1" containsNumber="1" minValue="3.86" maxValue="67.739999999999995"/>
    </cacheField>
    <cacheField name="Non-UK total research income £000s 2018/19" numFmtId="0">
      <sharedItems containsString="0" containsBlank="1" containsNumber="1" containsInteger="1" minValue="0" maxValue="97810"/>
    </cacheField>
    <cacheField name="Total research income" numFmtId="0">
      <sharedItems containsString="0" containsBlank="1" containsNumber="1" containsInteger="1" minValue="0" maxValue="328372"/>
    </cacheField>
    <cacheField name="Proportion international research income to total" numFmtId="0">
      <sharedItems containsString="0" containsBlank="1" containsNumber="1" minValue="0" maxValue="72.972970000000004"/>
    </cacheField>
    <cacheField name="International collaboration # 2019" numFmtId="0">
      <sharedItems containsString="0" containsBlank="1" containsNumber="1" containsInteger="1" minValue="1" maxValue="9897"/>
    </cacheField>
    <cacheField name="International Collaboration (%) 2019" numFmtId="0">
      <sharedItems containsString="0" containsBlank="1" containsNumber="1" minValue="10" maxValue="70"/>
    </cacheField>
    <cacheField name="Ratio of international collaborations to number of international staff" numFmtId="4">
      <sharedItems containsString="0" containsBlank="1" containsNumber="1" minValue="9.5238095238095247E-3" maxValue="4.25"/>
    </cacheField>
    <cacheField name="International collaborations to total staff ratio" numFmtId="4">
      <sharedItems containsString="0" containsBlank="1" containsNumber="1" minValue="5.263157894736842E-3" maxValue="0.9526004728132387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ylvie" refreshedDate="44862.496001504631" refreshedVersion="8" recordCount="164" xr:uid="{00000000-000A-0000-FFFF-FFFF00000000}">
  <cacheSource type="worksheet">
    <worksheetSource ref="C1:C165" sheet="Full dataset"/>
  </cacheSource>
  <cacheFields count="1">
    <cacheField name="Document type" numFmtId="0">
      <sharedItems containsBlank="1" count="4">
        <s v="Institutional strategy"/>
        <s v="Internationalisation Strategy"/>
        <s v="Not availabl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s v="SL"/>
    <s v="Aberdeen"/>
    <x v="0"/>
    <x v="0"/>
    <x v="0"/>
    <x v="0"/>
    <n v="25"/>
    <x v="0"/>
    <m/>
    <n v="3"/>
    <n v="2"/>
    <s v="Unaffiliated"/>
    <s v="Ancient"/>
    <n v="9545"/>
    <n v="5235"/>
    <n v="14775"/>
    <s v="Medium"/>
    <n v="35.431472081218274"/>
    <n v="1950"/>
    <n v="810"/>
    <n v="3230"/>
    <n v="25.08"/>
    <n v="1885"/>
    <n v="16454"/>
    <n v="11.45618"/>
    <n v="1225"/>
    <n v="61.8"/>
    <n v="1.5123456790123457"/>
    <n v="0.37925696594427244"/>
  </r>
  <r>
    <s v="SL"/>
    <s v="Abertay University"/>
    <x v="0"/>
    <x v="1"/>
    <x v="1"/>
    <x v="1"/>
    <n v="200"/>
    <x v="0"/>
    <m/>
    <n v="200"/>
    <n v="3"/>
    <s v="million plus &amp; GuildHE"/>
    <s v="post 1992"/>
    <n v="3675"/>
    <n v="680"/>
    <n v="4355"/>
    <s v="Small"/>
    <n v="15.614236509758896"/>
    <n v="375"/>
    <n v="70"/>
    <n v="500"/>
    <n v="14"/>
    <n v="0"/>
    <n v="0"/>
    <m/>
    <n v="92"/>
    <n v="56.8"/>
    <n v="1.3142857142857143"/>
    <n v="0.184"/>
  </r>
  <r>
    <s v="SC"/>
    <s v="Aberystwyth University"/>
    <x v="0"/>
    <x v="1"/>
    <x v="0"/>
    <x v="0"/>
    <n v="49"/>
    <x v="1"/>
    <m/>
    <n v="5"/>
    <n v="3"/>
    <s v="Unaffiliated"/>
    <s v="post 1999"/>
    <n v="6485"/>
    <n v="1360"/>
    <n v="7845"/>
    <s v="Medium"/>
    <n v="17.335882727852134"/>
    <n v="340"/>
    <n v="245"/>
    <n v="1935"/>
    <n v="12.66"/>
    <n v="0"/>
    <n v="0"/>
    <m/>
    <n v="297"/>
    <n v="58.7"/>
    <n v="1.2122448979591838"/>
    <n v="0.15348837209302327"/>
  </r>
  <r>
    <s v="JM"/>
    <s v="AECC University College"/>
    <x v="0"/>
    <x v="2"/>
    <x v="0"/>
    <x v="2"/>
    <n v="200"/>
    <x v="2"/>
    <m/>
    <n v="200"/>
    <m/>
    <s v="GuildHE"/>
    <s v="post 1999"/>
    <n v="370"/>
    <n v="225"/>
    <n v="595"/>
    <s v="Small"/>
    <n v="37.815126050420169"/>
    <n v="15"/>
    <n v="25"/>
    <n v="160"/>
    <n v="15.63"/>
    <n v="0"/>
    <n v="0"/>
    <m/>
    <n v="7"/>
    <n v="70"/>
    <n v="0.28000000000000003"/>
    <n v="4.3749999999999997E-2"/>
  </r>
  <r>
    <s v="SL"/>
    <s v="Anglia Ruskin University"/>
    <x v="0"/>
    <x v="1"/>
    <x v="1"/>
    <x v="2"/>
    <n v="38"/>
    <x v="3"/>
    <s v="Yes"/>
    <n v="3"/>
    <n v="4"/>
    <s v="University Alliance"/>
    <s v="post 1992"/>
    <n v="20950"/>
    <n v="3540"/>
    <n v="24490"/>
    <s v="Medium"/>
    <n v="14.454879542670479"/>
    <n v="4080"/>
    <n v="315"/>
    <n v="1870"/>
    <n v="16.84"/>
    <n v="275"/>
    <n v="539"/>
    <n v="51.020409999999998"/>
    <n v="385"/>
    <n v="62.4"/>
    <n v="1.2222222222222223"/>
    <n v="0.20588235294117646"/>
  </r>
  <r>
    <s v="SL"/>
    <s v="Arts, London"/>
    <x v="1"/>
    <x v="2"/>
    <x v="0"/>
    <x v="3"/>
    <m/>
    <x v="4"/>
    <s v="Yes"/>
    <m/>
    <n v="3"/>
    <s v="Specialist"/>
    <s v="post 1999"/>
    <n v="9400"/>
    <n v="9695"/>
    <n v="19095"/>
    <s v="Medium"/>
    <n v="50.772453521864357"/>
    <n v="850"/>
    <n v="695"/>
    <n v="3710"/>
    <n v="18.73"/>
    <n v="0"/>
    <n v="0"/>
    <m/>
    <n v="28"/>
    <n v="24.3"/>
    <n v="4.0287769784172658E-2"/>
    <n v="7.5471698113207548E-3"/>
  </r>
  <r>
    <s v="SC"/>
    <s v="Bangor University"/>
    <x v="0"/>
    <x v="1"/>
    <x v="2"/>
    <x v="1"/>
    <n v="49"/>
    <x v="1"/>
    <m/>
    <n v="5"/>
    <n v="3"/>
    <s v="Unaffiliated"/>
    <s v="19th century"/>
    <n v="8230"/>
    <n v="1965"/>
    <n v="10195"/>
    <s v="Medium"/>
    <n v="19.274153997057379"/>
    <n v="2455"/>
    <n v="250"/>
    <n v="2050"/>
    <n v="12.2"/>
    <n v="90"/>
    <n v="434"/>
    <n v="20.73733"/>
    <n v="506"/>
    <n v="60.7"/>
    <n v="2.024"/>
    <n v="0.24682926829268292"/>
  </r>
  <r>
    <s v="SC"/>
    <s v="Bath"/>
    <x v="2"/>
    <x v="0"/>
    <x v="2"/>
    <x v="0"/>
    <n v="30"/>
    <x v="2"/>
    <s v="Yes"/>
    <n v="4"/>
    <n v="2"/>
    <s v="Unaffiliated"/>
    <s v="1960s"/>
    <n v="12495"/>
    <n v="5570"/>
    <n v="18065"/>
    <s v="Medium"/>
    <n v="30.833102684749512"/>
    <n v="870"/>
    <n v="860"/>
    <n v="3595"/>
    <n v="23.92"/>
    <n v="0"/>
    <n v="0"/>
    <m/>
    <n v="1333"/>
    <n v="57.3"/>
    <n v="1.55"/>
    <n v="0.37079276773296244"/>
  </r>
  <r>
    <s v="SL"/>
    <s v="Bath Spa University"/>
    <x v="0"/>
    <x v="1"/>
    <x v="2"/>
    <x v="1"/>
    <n v="200"/>
    <x v="2"/>
    <s v="Yes"/>
    <n v="200"/>
    <n v="3"/>
    <s v="GuildHE"/>
    <s v="post 1999"/>
    <n v="7195"/>
    <n v="575"/>
    <n v="7770"/>
    <s v="Medium"/>
    <n v="7.4002574002573995"/>
    <n v="195"/>
    <n v="135"/>
    <n v="1280"/>
    <n v="10.55"/>
    <n v="0"/>
    <n v="0"/>
    <m/>
    <n v="33"/>
    <n v="27"/>
    <n v="0.24444444444444444"/>
    <n v="2.5781249999999999E-2"/>
  </r>
  <r>
    <s v="SC"/>
    <s v="Bedfordshire"/>
    <x v="0"/>
    <x v="3"/>
    <x v="0"/>
    <x v="1"/>
    <n v="81"/>
    <x v="3"/>
    <m/>
    <n v="9"/>
    <n v="3"/>
    <s v="million plus"/>
    <s v="post 1999"/>
    <n v="10440"/>
    <n v="3485"/>
    <n v="13925"/>
    <s v="Medium"/>
    <n v="25.026929982046681"/>
    <n v="550"/>
    <n v="195"/>
    <n v="1145"/>
    <n v="17.03"/>
    <n v="0"/>
    <n v="0"/>
    <m/>
    <n v="116"/>
    <n v="36.1"/>
    <n v="0.59487179487179487"/>
    <n v="0.10131004366812227"/>
  </r>
  <r>
    <s v="SC"/>
    <s v="Birkbeck College"/>
    <x v="3"/>
    <x v="0"/>
    <x v="0"/>
    <x v="2"/>
    <n v="43"/>
    <x v="4"/>
    <s v="Yes"/>
    <n v="5"/>
    <s v="n/a"/>
    <s v="Unaffiliated"/>
    <s v="post 1999"/>
    <n v="10015"/>
    <n v="1375"/>
    <n v="11390"/>
    <s v="Medium"/>
    <n v="12.071992976294995"/>
    <n v="55"/>
    <n v="595"/>
    <n v="1870"/>
    <n v="31.82"/>
    <n v="0"/>
    <n v="0"/>
    <m/>
    <n v="340"/>
    <n v="43.2"/>
    <n v="0.5714285714285714"/>
    <n v="0.18181818181818182"/>
  </r>
  <r>
    <s v="JM"/>
    <s v="Birmingham"/>
    <x v="4"/>
    <x v="0"/>
    <x v="2"/>
    <x v="2"/>
    <n v="12"/>
    <x v="5"/>
    <s v="Yes"/>
    <n v="2"/>
    <n v="2"/>
    <s v="Russell Group"/>
    <s v="19th century"/>
    <n v="26320"/>
    <n v="9125"/>
    <n v="35445"/>
    <s v="Big"/>
    <n v="25.744110593877839"/>
    <n v="2220"/>
    <n v="1830"/>
    <n v="8400"/>
    <n v="21.79"/>
    <n v="6673"/>
    <n v="56581"/>
    <n v="11.793710000000001"/>
    <n v="3272"/>
    <n v="56.8"/>
    <n v="1.7879781420765026"/>
    <n v="0.38952380952380955"/>
  </r>
  <r>
    <s v="JM"/>
    <s v="Birmingham City University"/>
    <x v="0"/>
    <x v="1"/>
    <x v="0"/>
    <x v="1"/>
    <n v="67"/>
    <x v="5"/>
    <s v="Yes"/>
    <n v="7"/>
    <n v="3"/>
    <s v="University Alliance"/>
    <s v="post 1992"/>
    <n v="22895"/>
    <n v="2960"/>
    <n v="25855"/>
    <s v="Big"/>
    <n v="11.448462579771803"/>
    <n v="4365"/>
    <n v="380"/>
    <n v="3220"/>
    <n v="11.8"/>
    <n v="0"/>
    <n v="0"/>
    <m/>
    <n v="146"/>
    <n v="37.4"/>
    <n v="0.38421052631578945"/>
    <n v="4.5341614906832299E-2"/>
  </r>
  <r>
    <s v="SC"/>
    <s v="Bishop Grosseteste University"/>
    <x v="2"/>
    <x v="3"/>
    <x v="1"/>
    <x v="1"/>
    <n v="200"/>
    <x v="6"/>
    <m/>
    <n v="200"/>
    <n v="4"/>
    <s v="Cathedrals Group &amp; GuildHE"/>
    <s v="19th century"/>
    <n v="2245"/>
    <n v="15"/>
    <n v="2260"/>
    <s v="Small"/>
    <n v="0.66371681415929207"/>
    <n v="1230"/>
    <n v="20"/>
    <n v="350"/>
    <n v="5.71"/>
    <n v="0"/>
    <n v="0"/>
    <m/>
    <n v="11"/>
    <n v="29.7"/>
    <n v="0.55000000000000004"/>
    <n v="3.1428571428571431E-2"/>
  </r>
  <r>
    <s v="JM"/>
    <s v="Bolton"/>
    <x v="0"/>
    <x v="1"/>
    <x v="2"/>
    <x v="1"/>
    <n v="200"/>
    <x v="7"/>
    <m/>
    <n v="200"/>
    <n v="4"/>
    <s v="million plus"/>
    <s v="post 1999"/>
    <n v="6360"/>
    <n v="585"/>
    <n v="6945"/>
    <s v="Medium"/>
    <n v="8.4233261339092866"/>
    <n v="2230"/>
    <n v="45"/>
    <n v="650"/>
    <n v="6.92"/>
    <n v="0"/>
    <n v="0"/>
    <m/>
    <n v="81"/>
    <n v="61.8"/>
    <n v="1.8"/>
    <n v="0.12461538461538461"/>
  </r>
  <r>
    <s v="JM"/>
    <s v="Bournemouth University"/>
    <x v="0"/>
    <x v="1"/>
    <x v="0"/>
    <x v="2"/>
    <n v="49"/>
    <x v="2"/>
    <m/>
    <n v="5"/>
    <n v="3"/>
    <s v="Unaffiliated"/>
    <s v="post 1992"/>
    <n v="15680"/>
    <n v="2200"/>
    <n v="17880"/>
    <s v="Medium"/>
    <n v="12.304250559284116"/>
    <n v="55"/>
    <n v="340"/>
    <n v="1865"/>
    <n v="18.23"/>
    <n v="0"/>
    <n v="0"/>
    <m/>
    <n v="395"/>
    <n v="48.5"/>
    <n v="1.161764705882353"/>
    <n v="0.21179624664879357"/>
  </r>
  <r>
    <s v="SL"/>
    <s v="Bradford"/>
    <x v="1"/>
    <x v="1"/>
    <x v="0"/>
    <x v="1"/>
    <n v="67"/>
    <x v="8"/>
    <m/>
    <n v="7"/>
    <n v="3"/>
    <s v="Unaffiliated"/>
    <s v="1960s"/>
    <n v="8250"/>
    <n v="1415"/>
    <n v="9665"/>
    <s v="Medium"/>
    <n v="14.64045525090533"/>
    <n v="1130"/>
    <n v="155"/>
    <n v="1465"/>
    <n v="10.58"/>
    <n v="0"/>
    <n v="0"/>
    <m/>
    <n v="423"/>
    <n v="56.7"/>
    <n v="2.7290322580645161"/>
    <n v="0.28873720136518771"/>
  </r>
  <r>
    <s v="SC"/>
    <s v="Brighton"/>
    <x v="5"/>
    <x v="1"/>
    <x v="1"/>
    <x v="2"/>
    <n v="67"/>
    <x v="9"/>
    <s v="Yes"/>
    <n v="7"/>
    <n v="3"/>
    <s v="University Alliance"/>
    <s v="post 1992"/>
    <n v="17785"/>
    <n v="2685"/>
    <n v="20470"/>
    <s v="Medium"/>
    <n v="13.11675622862726"/>
    <n v="175"/>
    <n v="455"/>
    <n v="3305"/>
    <n v="13.77"/>
    <n v="402"/>
    <n v="2049"/>
    <n v="19.619330000000001"/>
    <n v="316"/>
    <n v="49.5"/>
    <n v="0.69450549450549448"/>
    <n v="9.5612708018154316E-2"/>
  </r>
  <r>
    <s v="SL"/>
    <s v="Bristol"/>
    <x v="0"/>
    <x v="2"/>
    <x v="0"/>
    <x v="0"/>
    <n v="10"/>
    <x v="2"/>
    <s v="Yes"/>
    <n v="2"/>
    <n v="2"/>
    <s v="Russell Group"/>
    <s v="19th century"/>
    <n v="19450"/>
    <n v="6505"/>
    <n v="25955"/>
    <s v="Big"/>
    <n v="25.062608360624157"/>
    <n v="175"/>
    <n v="1570"/>
    <n v="7335"/>
    <n v="21.4"/>
    <n v="3557"/>
    <n v="40514"/>
    <n v="8.7796810000000001"/>
    <n v="3275"/>
    <n v="55.5"/>
    <n v="2.0859872611464967"/>
    <n v="0.44648943421949555"/>
  </r>
  <r>
    <s v="SC"/>
    <s v="Brunel University London"/>
    <x v="6"/>
    <x v="0"/>
    <x v="0"/>
    <x v="3"/>
    <n v="43"/>
    <x v="4"/>
    <s v="Yes"/>
    <n v="5"/>
    <n v="3"/>
    <s v="Unaffiliated"/>
    <s v="1960s"/>
    <n v="10680"/>
    <n v="4110"/>
    <n v="14790"/>
    <s v="Medium"/>
    <n v="27.789046653144016"/>
    <n v="415"/>
    <n v="675"/>
    <n v="2300"/>
    <n v="29.35"/>
    <n v="0"/>
    <n v="0"/>
    <m/>
    <n v="1075"/>
    <n v="66.400000000000006"/>
    <n v="1.5925925925925926"/>
    <n v="0.46739130434782611"/>
  </r>
  <r>
    <s v="JM"/>
    <s v="Buckinghamshire New University"/>
    <x v="7"/>
    <x v="1"/>
    <x v="2"/>
    <x v="2"/>
    <n v="200"/>
    <x v="9"/>
    <m/>
    <n v="200"/>
    <n v="4"/>
    <s v="GuildHE"/>
    <s v="post 1999"/>
    <n v="10200"/>
    <n v="800"/>
    <n v="11005"/>
    <s v="Medium"/>
    <n v="7.2694229895502049"/>
    <n v="2305"/>
    <n v="75"/>
    <n v="710"/>
    <n v="10.56"/>
    <n v="0"/>
    <n v="0"/>
    <m/>
    <n v="19"/>
    <n v="42.2"/>
    <n v="0.25333333333333335"/>
    <n v="2.6760563380281689E-2"/>
  </r>
  <r>
    <s v="SL"/>
    <s v="Canterbury Christ Church University"/>
    <x v="8"/>
    <x v="3"/>
    <x v="2"/>
    <x v="2"/>
    <n v="95"/>
    <x v="9"/>
    <m/>
    <n v="10"/>
    <n v="3"/>
    <s v="cathedrals group &amp; million plus"/>
    <s v="post 1999"/>
    <n v="13445"/>
    <n v="725"/>
    <n v="14175"/>
    <s v="Medium"/>
    <n v="5.1146384479717808"/>
    <n v="1570"/>
    <n v="195"/>
    <n v="1730"/>
    <n v="11.27"/>
    <n v="0"/>
    <n v="0"/>
    <m/>
    <n v="65"/>
    <n v="28.4"/>
    <n v="0.33333333333333331"/>
    <n v="3.7572254335260118E-2"/>
  </r>
  <r>
    <s v="SC"/>
    <s v="Cardiff Metropolitan University"/>
    <x v="0"/>
    <x v="1"/>
    <x v="2"/>
    <x v="0"/>
    <n v="81"/>
    <x v="1"/>
    <s v="Yes"/>
    <n v="9"/>
    <n v="3"/>
    <s v="Unaffiliated"/>
    <s v="post 1999"/>
    <n v="9335"/>
    <n v="1340"/>
    <n v="10675"/>
    <s v="Medium"/>
    <n v="12.552693208430913"/>
    <n v="8685"/>
    <n v="110"/>
    <n v="1395"/>
    <n v="7.89"/>
    <n v="0"/>
    <n v="0"/>
    <m/>
    <n v="118"/>
    <n v="54.1"/>
    <n v="1.0727272727272728"/>
    <n v="8.4587813620071686E-2"/>
  </r>
  <r>
    <s v="JM"/>
    <s v="Cardiff University"/>
    <x v="2"/>
    <x v="2"/>
    <x v="2"/>
    <x v="2"/>
    <n v="27"/>
    <x v="1"/>
    <s v="Yes"/>
    <n v="3"/>
    <n v="2"/>
    <s v="Russell Group"/>
    <s v="post 1999"/>
    <n v="24570"/>
    <n v="8620"/>
    <n v="33190"/>
    <s v="Big"/>
    <n v="25.971678216330218"/>
    <n v="335"/>
    <n v="1150"/>
    <n v="6805"/>
    <n v="16.899999999999999"/>
    <n v="3822"/>
    <n v="39899"/>
    <n v="9.5791869999999992"/>
    <n v="2430"/>
    <n v="56.9"/>
    <n v="2.1130434782608694"/>
    <n v="0.35709037472446731"/>
  </r>
  <r>
    <s v="JM"/>
    <s v="Central Lancashire"/>
    <x v="1"/>
    <x v="2"/>
    <x v="2"/>
    <x v="0"/>
    <n v="81"/>
    <x v="7"/>
    <m/>
    <n v="9"/>
    <n v="3"/>
    <s v="million plus"/>
    <s v="post 1992"/>
    <n v="20445"/>
    <n v="2720"/>
    <n v="23160"/>
    <s v="Medium"/>
    <n v="11.744386873920552"/>
    <n v="650"/>
    <n v="305"/>
    <n v="3200"/>
    <n v="9.5299999999999994"/>
    <n v="76"/>
    <n v="268"/>
    <n v="28.35821"/>
    <n v="369"/>
    <n v="49.7"/>
    <n v="1.2098360655737705"/>
    <n v="0.1153125"/>
  </r>
  <r>
    <s v="JM"/>
    <s v="Chester"/>
    <x v="9"/>
    <x v="0"/>
    <x v="0"/>
    <x v="2"/>
    <n v="95"/>
    <x v="7"/>
    <m/>
    <n v="10"/>
    <n v="3"/>
    <s v="cathedrals group"/>
    <s v="post 1999"/>
    <n v="13585"/>
    <n v="990"/>
    <n v="14570"/>
    <s v="Medium"/>
    <n v="6.7947838023335621"/>
    <n v="8870"/>
    <n v="120"/>
    <n v="1805"/>
    <n v="6.65"/>
    <n v="0"/>
    <n v="0"/>
    <m/>
    <n v="118"/>
    <n v="38.799999999999997"/>
    <n v="0.98333333333333328"/>
    <n v="6.5373961218836568E-2"/>
  </r>
  <r>
    <s v="JM"/>
    <s v="Chichester"/>
    <x v="0"/>
    <x v="1"/>
    <x v="2"/>
    <x v="0"/>
    <n v="200"/>
    <x v="9"/>
    <m/>
    <n v="200"/>
    <n v="3"/>
    <s v="Cathedrals Group &amp; GuildHE"/>
    <s v="post 1999"/>
    <n v="5295"/>
    <n v="170"/>
    <n v="5470"/>
    <s v="Medium"/>
    <n v="3.1078610603290677"/>
    <n v="6245"/>
    <n v="90"/>
    <n v="920"/>
    <n v="9.7799999999999994"/>
    <n v="0"/>
    <n v="0"/>
    <m/>
    <n v="54"/>
    <n v="50.5"/>
    <n v="0.6"/>
    <n v="5.8695652173913045E-2"/>
  </r>
  <r>
    <s v="SL"/>
    <s v="City, University of London"/>
    <x v="10"/>
    <x v="1"/>
    <x v="1"/>
    <x v="0"/>
    <n v="43"/>
    <x v="4"/>
    <s v="Yes"/>
    <n v="5"/>
    <n v="3"/>
    <s v="Unaffiliated"/>
    <s v="1960s"/>
    <n v="13045"/>
    <n v="7170"/>
    <n v="20210"/>
    <s v="Medium"/>
    <n v="35.477486392874816"/>
    <n v="425"/>
    <n v="1005"/>
    <n v="3385"/>
    <n v="29.69"/>
    <n v="0"/>
    <n v="0"/>
    <m/>
    <n v="552"/>
    <n v="54.4"/>
    <n v="0.54925373134328359"/>
    <n v="0.16307237813884787"/>
  </r>
  <r>
    <s v="SL"/>
    <s v="Coventry University"/>
    <x v="2"/>
    <x v="2"/>
    <x v="2"/>
    <x v="2"/>
    <n v="67"/>
    <x v="5"/>
    <s v="Yes"/>
    <n v="7"/>
    <n v="3"/>
    <s v="University Alliance"/>
    <s v="post 1992s"/>
    <n v="22985"/>
    <n v="12000"/>
    <n v="34985"/>
    <s v="Big"/>
    <n v="34.300414463341433"/>
    <n v="19260"/>
    <n v="895"/>
    <n v="4615"/>
    <n v="19.39"/>
    <n v="0"/>
    <n v="0"/>
    <m/>
    <n v="739"/>
    <n v="55.8"/>
    <n v="0.82569832402234633"/>
    <n v="0.1601300108342362"/>
  </r>
  <r>
    <s v="SC"/>
    <s v="Cranfield University"/>
    <x v="2"/>
    <x v="0"/>
    <x v="0"/>
    <x v="3"/>
    <n v="200"/>
    <x v="3"/>
    <m/>
    <n v="200"/>
    <m/>
    <s v="Unaffiliated"/>
    <s v="post 1992s"/>
    <n v="2465"/>
    <n v="2025"/>
    <n v="4490"/>
    <s v="Medium"/>
    <n v="45.100222717149222"/>
    <n v="200"/>
    <n v="385"/>
    <n v="1530"/>
    <n v="25.16"/>
    <n v="0"/>
    <n v="0"/>
    <m/>
    <n v="612"/>
    <n v="53.1"/>
    <n v="1.5896103896103897"/>
    <n v="0.4"/>
  </r>
  <r>
    <s v="SL"/>
    <s v="Cumbria"/>
    <x v="0"/>
    <x v="3"/>
    <x v="2"/>
    <x v="1"/>
    <n v="200"/>
    <x v="7"/>
    <m/>
    <n v="0"/>
    <n v="4"/>
    <s v="cathedrals group &amp; million plus"/>
    <s v="post 1999"/>
    <n v="7235"/>
    <n v="360"/>
    <n v="7595"/>
    <s v="Medium"/>
    <n v="4.7399605003291638"/>
    <n v="1315"/>
    <n v="40"/>
    <n v="1035"/>
    <n v="3.86"/>
    <n v="0"/>
    <n v="0"/>
    <m/>
    <n v="18"/>
    <n v="27.7"/>
    <n v="0.45"/>
    <n v="1.7391304347826087E-2"/>
  </r>
  <r>
    <s v="JM"/>
    <s v="De Montfort University"/>
    <x v="2"/>
    <x v="1"/>
    <x v="2"/>
    <x v="2"/>
    <n v="67"/>
    <x v="6"/>
    <m/>
    <n v="7"/>
    <n v="3"/>
    <s v="Unaffiliated"/>
    <s v="post 1992s"/>
    <n v="20465"/>
    <n v="5290"/>
    <n v="25810"/>
    <s v="Big"/>
    <n v="20.495931809376209"/>
    <n v="2230"/>
    <n v="440"/>
    <n v="3040"/>
    <n v="14.47"/>
    <n v="0"/>
    <n v="61"/>
    <m/>
    <n v="395"/>
    <n v="52"/>
    <n v="0.89772727272727271"/>
    <n v="0.12993421052631579"/>
  </r>
  <r>
    <s v="SC"/>
    <s v="Derby"/>
    <x v="0"/>
    <x v="3"/>
    <x v="0"/>
    <x v="1"/>
    <n v="81"/>
    <x v="6"/>
    <m/>
    <n v="8"/>
    <n v="3"/>
    <s v="Unaffiliated"/>
    <s v="post 1992"/>
    <n v="17380"/>
    <n v="1765"/>
    <n v="19145"/>
    <s v="Medium"/>
    <n v="9.219117262992949"/>
    <n v="1850"/>
    <n v="240"/>
    <n v="2880"/>
    <n v="8.33"/>
    <n v="0"/>
    <n v="0"/>
    <m/>
    <n v="257"/>
    <n v="50.4"/>
    <n v="1.0708333333333333"/>
    <n v="8.9236111111111113E-2"/>
  </r>
  <r>
    <s v="SL"/>
    <s v="Dundee"/>
    <x v="11"/>
    <x v="1"/>
    <x v="0"/>
    <x v="0"/>
    <n v="30"/>
    <x v="0"/>
    <m/>
    <n v="4"/>
    <n v="2"/>
    <m/>
    <s v="1960s"/>
    <n v="13300"/>
    <n v="2615"/>
    <n v="15915"/>
    <s v="Medium"/>
    <n v="16.431039899465912"/>
    <n v="785"/>
    <n v="560"/>
    <n v="3250"/>
    <n v="17.23"/>
    <n v="5407"/>
    <n v="16377"/>
    <n v="33.015810000000002"/>
    <n v="754"/>
    <n v="56"/>
    <n v="1.3464285714285715"/>
    <n v="0.23200000000000001"/>
  </r>
  <r>
    <s v="JM"/>
    <s v="Durham"/>
    <x v="12"/>
    <x v="0"/>
    <x v="2"/>
    <x v="2"/>
    <n v="18"/>
    <x v="10"/>
    <m/>
    <n v="2"/>
    <n v="2"/>
    <s v="Russell Group"/>
    <s v="19th century"/>
    <n v="13270"/>
    <n v="5755"/>
    <n v="19025"/>
    <s v="Medium"/>
    <n v="30.249671484888307"/>
    <n v="4980"/>
    <n v="845"/>
    <n v="4360"/>
    <n v="19.38"/>
    <n v="0"/>
    <n v="0"/>
    <m/>
    <n v="1656"/>
    <n v="61.4"/>
    <n v="1.9597633136094674"/>
    <n v="0.37981651376146791"/>
  </r>
  <r>
    <s v="SC"/>
    <s v="East Anglia"/>
    <x v="6"/>
    <x v="0"/>
    <x v="2"/>
    <x v="0"/>
    <n v="28"/>
    <x v="3"/>
    <m/>
    <n v="3"/>
    <n v="2"/>
    <s v="Unaffiliated"/>
    <s v="1960s"/>
    <n v="14130"/>
    <n v="3795"/>
    <n v="17925"/>
    <s v="Medium"/>
    <n v="21.171548117154813"/>
    <n v="1255"/>
    <n v="710"/>
    <n v="4035"/>
    <n v="17.600000000000001"/>
    <n v="302"/>
    <n v="4379"/>
    <n v="6.8965519999999998"/>
    <n v="1220"/>
    <n v="58.1"/>
    <n v="1.7183098591549295"/>
    <n v="0.30235439900867411"/>
  </r>
  <r>
    <s v="SL"/>
    <s v="East London"/>
    <x v="13"/>
    <x v="1"/>
    <x v="0"/>
    <x v="0"/>
    <n v="81"/>
    <x v="4"/>
    <s v="Yes"/>
    <n v="9"/>
    <n v="4"/>
    <s v="million plus"/>
    <s v="post 1992"/>
    <n v="11520"/>
    <n v="1875"/>
    <n v="13395"/>
    <s v="Medium"/>
    <n v="13.997760358342665"/>
    <n v="100"/>
    <n v="330"/>
    <n v="1490"/>
    <n v="22.15"/>
    <n v="0"/>
    <n v="0"/>
    <m/>
    <n v="135"/>
    <n v="42.3"/>
    <n v="0.40909090909090912"/>
    <n v="9.0604026845637578E-2"/>
  </r>
  <r>
    <s v="SC"/>
    <s v="Edge Hill University"/>
    <x v="14"/>
    <x v="3"/>
    <x v="2"/>
    <x v="2"/>
    <n v="95"/>
    <x v="7"/>
    <m/>
    <n v="10"/>
    <n v="4"/>
    <s v="Unaffiliated"/>
    <s v="post 1999"/>
    <n v="13495"/>
    <n v="340"/>
    <n v="13835"/>
    <s v="Medium"/>
    <n v="2.4575352367184675"/>
    <n v="5"/>
    <n v="150"/>
    <n v="2060"/>
    <n v="7.28"/>
    <n v="0"/>
    <n v="0"/>
    <m/>
    <n v="117"/>
    <n v="33.1"/>
    <n v="0.78"/>
    <n v="5.6796116504854367E-2"/>
  </r>
  <r>
    <s v="SC"/>
    <s v="Edinburgh"/>
    <x v="2"/>
    <x v="2"/>
    <x v="0"/>
    <x v="3"/>
    <n v="6"/>
    <x v="0"/>
    <s v="Yes"/>
    <n v="1"/>
    <n v="2"/>
    <s v="Russell Group"/>
    <s v="Ancient"/>
    <n v="21090"/>
    <n v="13185"/>
    <n v="34275"/>
    <s v="Big"/>
    <n v="38.468271334792121"/>
    <n v="4415"/>
    <n v="4535"/>
    <n v="14410"/>
    <n v="31.47"/>
    <n v="15889"/>
    <n v="104796"/>
    <n v="15.16184"/>
    <n v="4837"/>
    <n v="59.6"/>
    <n v="1.066593164277839"/>
    <n v="0.33566967383761276"/>
  </r>
  <r>
    <s v="JM"/>
    <s v="Edinburgh Napier University"/>
    <x v="15"/>
    <x v="2"/>
    <x v="2"/>
    <x v="2"/>
    <n v="67"/>
    <x v="0"/>
    <s v="Yes"/>
    <n v="7"/>
    <n v="3"/>
    <s v="million plus"/>
    <s v="post 1992s"/>
    <n v="10745"/>
    <n v="2850"/>
    <n v="13595"/>
    <s v="Medium"/>
    <n v="20.96358955498345"/>
    <n v="6040"/>
    <n v="295"/>
    <n v="1750"/>
    <n v="16.86"/>
    <n v="0"/>
    <n v="0"/>
    <m/>
    <n v="336"/>
    <n v="57"/>
    <n v="1.1389830508474577"/>
    <n v="0.192"/>
  </r>
  <r>
    <s v="JM"/>
    <s v="Essex"/>
    <x v="11"/>
    <x v="0"/>
    <x v="2"/>
    <x v="2"/>
    <n v="38"/>
    <x v="3"/>
    <m/>
    <n v="4"/>
    <n v="3"/>
    <s v="Unaffiliated"/>
    <s v="1960s"/>
    <n v="10880"/>
    <n v="4720"/>
    <n v="15600"/>
    <s v="Medium"/>
    <n v="30.256410256410255"/>
    <n v="3285"/>
    <n v="795"/>
    <n v="2845"/>
    <n v="27.94"/>
    <n v="0"/>
    <n v="0"/>
    <m/>
    <n v="728"/>
    <n v="56.1"/>
    <n v="0.91572327044025159"/>
    <n v="0.25588752196836556"/>
  </r>
  <r>
    <s v="JM"/>
    <s v="Exeter"/>
    <x v="1"/>
    <x v="1"/>
    <x v="1"/>
    <x v="0"/>
    <n v="24"/>
    <x v="2"/>
    <m/>
    <n v="3"/>
    <n v="2"/>
    <s v="Russell Group"/>
    <s v="1950s"/>
    <n v="18680"/>
    <n v="6330"/>
    <n v="25010"/>
    <s v="Big"/>
    <n v="25.309876049580165"/>
    <n v="345"/>
    <n v="1210"/>
    <n v="5555"/>
    <n v="21.78"/>
    <n v="4615"/>
    <n v="19444"/>
    <n v="23.734829999999999"/>
    <n v="2135"/>
    <n v="56.4"/>
    <n v="1.7644628099173554"/>
    <n v="0.38433843384338434"/>
  </r>
  <r>
    <s v="SL"/>
    <s v="Falmouth University"/>
    <x v="16"/>
    <x v="1"/>
    <x v="2"/>
    <x v="0"/>
    <n v="200"/>
    <x v="2"/>
    <m/>
    <n v="200"/>
    <n v="3"/>
    <s v="GuildHE"/>
    <s v="post 1999"/>
    <n v="5730"/>
    <n v="690"/>
    <n v="6425"/>
    <s v="Medium"/>
    <n v="10.739299610894941"/>
    <n v="250"/>
    <n v="45"/>
    <n v="525"/>
    <n v="8.57"/>
    <n v="0"/>
    <n v="0"/>
    <m/>
    <n v="13"/>
    <n v="41.9"/>
    <n v="0.28888888888888886"/>
    <n v="2.4761904761904763E-2"/>
  </r>
  <r>
    <s v="SL"/>
    <s v="Glasgow"/>
    <x v="17"/>
    <x v="2"/>
    <x v="0"/>
    <x v="3"/>
    <n v="11"/>
    <x v="0"/>
    <s v="Yes"/>
    <n v="2"/>
    <n v="2"/>
    <s v="Russell Group"/>
    <s v="Ancient"/>
    <n v="21120"/>
    <n v="9685"/>
    <n v="30805"/>
    <s v="Big"/>
    <n v="31.439701347183895"/>
    <n v="195"/>
    <n v="1965"/>
    <n v="8015"/>
    <n v="24.52"/>
    <n v="11918"/>
    <n v="109190"/>
    <n v="10.91492"/>
    <n v="3227"/>
    <n v="59.8"/>
    <n v="1.6422391857506362"/>
    <n v="0.40262008733624455"/>
  </r>
  <r>
    <s v="SL"/>
    <s v="Glasgow Caledonian University"/>
    <x v="18"/>
    <x v="1"/>
    <x v="0"/>
    <x v="3"/>
    <n v="67"/>
    <x v="0"/>
    <s v="Yes"/>
    <n v="7"/>
    <n v="3"/>
    <s v="million plus"/>
    <s v="post 1992s"/>
    <n v="14755"/>
    <n v="2105"/>
    <n v="16860"/>
    <s v="Medium"/>
    <n v="12.485172004744959"/>
    <n v="3480"/>
    <n v="140"/>
    <n v="1530"/>
    <n v="9.15"/>
    <n v="0"/>
    <n v="0"/>
    <m/>
    <n v="231"/>
    <n v="45.6"/>
    <n v="1.65"/>
    <n v="0.15098039215686274"/>
  </r>
  <r>
    <s v="SL"/>
    <s v="Gloucestershire"/>
    <x v="0"/>
    <x v="1"/>
    <x v="0"/>
    <x v="0"/>
    <n v="200"/>
    <x v="2"/>
    <m/>
    <n v="200"/>
    <n v="3"/>
    <s v="cathedrals group"/>
    <s v="post 1999"/>
    <n v="7750"/>
    <n v="510"/>
    <n v="8255"/>
    <s v="Medium"/>
    <n v="6.1780738946093274"/>
    <n v="155"/>
    <n v="115"/>
    <n v="1265"/>
    <n v="9.09"/>
    <n v="0"/>
    <n v="0"/>
    <m/>
    <n v="73"/>
    <n v="43.7"/>
    <n v="0.63478260869565217"/>
    <n v="5.7707509881422925E-2"/>
  </r>
  <r>
    <s v="JM"/>
    <s v="Glyndŵr University"/>
    <x v="19"/>
    <x v="1"/>
    <x v="1"/>
    <x v="0"/>
    <n v="200"/>
    <x v="1"/>
    <m/>
    <n v="200"/>
    <n v="4"/>
    <s v="Unaffiliated"/>
    <s v="post 1999"/>
    <n v="5020"/>
    <n v="870"/>
    <n v="5895"/>
    <s v="Medium"/>
    <n v="14.758269720101779"/>
    <n v="1465"/>
    <n v="20"/>
    <n v="480"/>
    <n v="4.17"/>
    <n v="0"/>
    <n v="0"/>
    <m/>
    <n v="56"/>
    <n v="67.5"/>
    <n v="2.8"/>
    <n v="0.11666666666666667"/>
  </r>
  <r>
    <s v="SC"/>
    <s v="Goldsmiths College"/>
    <x v="20"/>
    <x v="0"/>
    <x v="2"/>
    <x v="0"/>
    <n v="49"/>
    <x v="4"/>
    <s v="Yes"/>
    <n v="5"/>
    <n v="2"/>
    <s v="Unaffiliated"/>
    <s v="19th century"/>
    <n v="7580"/>
    <n v="2830"/>
    <n v="10410"/>
    <s v="Medium"/>
    <n v="27.185398655139288"/>
    <n v="1420"/>
    <n v="515"/>
    <n v="1950"/>
    <n v="26.41"/>
    <n v="0"/>
    <n v="0"/>
    <m/>
    <n v="156"/>
    <n v="37.299999999999997"/>
    <n v="0.30291262135922331"/>
    <n v="0.08"/>
  </r>
  <r>
    <s v="SC"/>
    <s v="Greenwich"/>
    <x v="12"/>
    <x v="0"/>
    <x v="2"/>
    <x v="0"/>
    <n v="67"/>
    <x v="4"/>
    <s v="Yes"/>
    <n v="7"/>
    <n v="3"/>
    <s v="University Alliance"/>
    <s v="1960s"/>
    <n v="14740"/>
    <n v="4200"/>
    <n v="18945"/>
    <s v="Medium"/>
    <n v="22.169437846397464"/>
    <n v="3025"/>
    <n v="530"/>
    <n v="2170"/>
    <n v="24.42"/>
    <n v="0"/>
    <n v="0"/>
    <m/>
    <n v="406"/>
    <n v="58.5"/>
    <n v="0.76603773584905666"/>
    <n v="0.18709677419354839"/>
  </r>
  <r>
    <s v="JM"/>
    <s v="Harper Adams University"/>
    <x v="21"/>
    <x v="1"/>
    <x v="2"/>
    <x v="2"/>
    <n v="200"/>
    <x v="5"/>
    <m/>
    <n v="200"/>
    <n v="3"/>
    <s v="GuildHE"/>
    <s v="post 1999"/>
    <n v="5115"/>
    <n v="260"/>
    <n v="5375"/>
    <s v="Medium"/>
    <n v="4.8372093023255811"/>
    <n v="0"/>
    <n v="35"/>
    <n v="585"/>
    <n v="5.98"/>
    <n v="0"/>
    <n v="0"/>
    <m/>
    <n v="71"/>
    <n v="59.2"/>
    <n v="2.0285714285714285"/>
    <n v="0.12136752136752137"/>
  </r>
  <r>
    <s v="SL"/>
    <s v="Hartpury University"/>
    <x v="0"/>
    <x v="3"/>
    <x v="1"/>
    <x v="1"/>
    <n v="200"/>
    <x v="2"/>
    <m/>
    <n v="200"/>
    <s v="n/a"/>
    <s v="Unaffiliated"/>
    <s v="post 1999"/>
    <n v="1670"/>
    <n v="145"/>
    <n v="1815"/>
    <s v="Small"/>
    <n v="7.9889807162534439"/>
    <n v="0"/>
    <n v="45"/>
    <n v="395"/>
    <n v="11.39"/>
    <n v="0"/>
    <n v="0"/>
    <m/>
    <n v="11"/>
    <n v="32.4"/>
    <n v="0.24444444444444444"/>
    <n v="2.7848101265822784E-2"/>
  </r>
  <r>
    <s v="SC"/>
    <s v="Heriot-Watt University"/>
    <x v="0"/>
    <x v="2"/>
    <x v="0"/>
    <x v="0"/>
    <n v="43"/>
    <x v="0"/>
    <s v="Yes"/>
    <n v="5"/>
    <n v="2"/>
    <s v="Unaffiliated"/>
    <s v="1960s"/>
    <n v="7775"/>
    <n v="3160"/>
    <n v="10935"/>
    <s v="Medium"/>
    <n v="28.898033836305441"/>
    <n v="13170"/>
    <n v="535"/>
    <n v="1950"/>
    <n v="27.44"/>
    <n v="0"/>
    <n v="0"/>
    <m/>
    <n v="898"/>
    <n v="56.9"/>
    <n v="1.6785046728971962"/>
    <n v="0.4605128205128205"/>
  </r>
  <r>
    <s v="SC"/>
    <s v="Hertfordshire"/>
    <x v="0"/>
    <x v="1"/>
    <x v="2"/>
    <x v="0"/>
    <n v="81"/>
    <x v="3"/>
    <m/>
    <n v="9"/>
    <n v="3"/>
    <s v="University Alliance"/>
    <s v="post 1992"/>
    <n v="19730"/>
    <n v="4550"/>
    <n v="24280"/>
    <s v="Medium"/>
    <n v="18.73970345963756"/>
    <n v="1045"/>
    <n v="530"/>
    <n v="3430"/>
    <n v="15.45"/>
    <n v="54"/>
    <n v="74"/>
    <n v="72.972970000000004"/>
    <n v="502"/>
    <n v="56.5"/>
    <n v="0.94716981132075473"/>
    <n v="0.14635568513119535"/>
  </r>
  <r>
    <s v="SC"/>
    <s v="Highlands and Islands"/>
    <x v="0"/>
    <x v="3"/>
    <x v="0"/>
    <x v="1"/>
    <n v="200"/>
    <x v="0"/>
    <s v="Yes"/>
    <n v="200"/>
    <n v="3"/>
    <s v="million plus"/>
    <s v="post 1999"/>
    <n v="9190"/>
    <n v="335"/>
    <n v="9525"/>
    <s v="Medium"/>
    <n v="3.5170603674540684"/>
    <n v="125"/>
    <n v="20"/>
    <n v="330"/>
    <n v="6.06"/>
    <n v="0"/>
    <n v="0"/>
    <m/>
    <n v="85"/>
    <n v="55.6"/>
    <n v="4.25"/>
    <n v="0.25757575757575757"/>
  </r>
  <r>
    <s v="SL"/>
    <s v="Huddersfield"/>
    <x v="22"/>
    <x v="1"/>
    <x v="2"/>
    <x v="2"/>
    <n v="67"/>
    <x v="8"/>
    <m/>
    <n v="7"/>
    <n v="3"/>
    <s v="Unaffiliated"/>
    <s v="post 1992"/>
    <n v="14115"/>
    <n v="3180"/>
    <n v="17295"/>
    <s v="Medium"/>
    <n v="18.386816999132698"/>
    <n v="15110"/>
    <n v="275"/>
    <n v="2070"/>
    <n v="13.29"/>
    <n v="0"/>
    <n v="0"/>
    <m/>
    <n v="558"/>
    <n v="51.7"/>
    <n v="2.0290909090909093"/>
    <n v="0.26956521739130435"/>
  </r>
  <r>
    <s v="SC"/>
    <s v="Hull"/>
    <x v="0"/>
    <x v="1"/>
    <x v="1"/>
    <x v="2"/>
    <n v="61"/>
    <x v="8"/>
    <m/>
    <n v="7"/>
    <n v="3"/>
    <s v="Unaffiliated"/>
    <s v="1950s"/>
    <n v="13855"/>
    <n v="2240"/>
    <n v="16090"/>
    <s v="Medium"/>
    <n v="13.921690490988192"/>
    <n v="1055"/>
    <n v="270"/>
    <n v="2460"/>
    <n v="10.98"/>
    <n v="423"/>
    <n v="2701"/>
    <n v="15.660869999999999"/>
    <n v="706"/>
    <n v="54.8"/>
    <n v="2.6148148148148147"/>
    <n v="0.28699186991869918"/>
  </r>
  <r>
    <s v="JM"/>
    <s v="Imperial College of Science, Technology and Medicine"/>
    <x v="1"/>
    <x v="2"/>
    <x v="1"/>
    <x v="3"/>
    <n v="3"/>
    <x v="4"/>
    <s v="Yes"/>
    <n v="1"/>
    <n v="2"/>
    <s v="Russell Group"/>
    <s v="19th century"/>
    <n v="9040"/>
    <n v="10075"/>
    <n v="19115"/>
    <s v="Medium"/>
    <n v="52.707297933560028"/>
    <n v="915"/>
    <n v="3375"/>
    <n v="8460"/>
    <n v="39.89"/>
    <n v="48754"/>
    <n v="175649"/>
    <n v="27.756489999999999"/>
    <n v="8059"/>
    <n v="62.4"/>
    <n v="2.3878518518518517"/>
    <n v="0.95260047281323879"/>
  </r>
  <r>
    <s v="SL"/>
    <s v="Keele University"/>
    <x v="23"/>
    <x v="1"/>
    <x v="2"/>
    <x v="0"/>
    <n v="61"/>
    <x v="5"/>
    <m/>
    <n v="7"/>
    <n v="3"/>
    <s v="Unaffiliated"/>
    <s v="1960s"/>
    <n v="9950"/>
    <n v="920"/>
    <n v="10865"/>
    <s v="Medium"/>
    <n v="8.4675563736769455"/>
    <n v="260"/>
    <n v="170"/>
    <n v="2030"/>
    <n v="8.3699999999999992"/>
    <n v="340"/>
    <n v="2325"/>
    <n v="14.623659999999999"/>
    <n v="578"/>
    <n v="53.5"/>
    <n v="3.4"/>
    <n v="0.28472906403940884"/>
  </r>
  <r>
    <s v="JM"/>
    <s v="Kent"/>
    <x v="2"/>
    <x v="2"/>
    <x v="2"/>
    <x v="2"/>
    <n v="38"/>
    <x v="9"/>
    <m/>
    <n v="4"/>
    <n v="2"/>
    <s v="Unaffiliated"/>
    <s v="1960s"/>
    <n v="15075"/>
    <n v="4190"/>
    <n v="19265"/>
    <s v="Medium"/>
    <n v="21.749286270438621"/>
    <n v="1175"/>
    <n v="805"/>
    <n v="3590"/>
    <n v="22.42"/>
    <n v="0"/>
    <n v="0"/>
    <m/>
    <n v="846"/>
    <n v="52.7"/>
    <n v="1.0509316770186334"/>
    <n v="0.23565459610027856"/>
  </r>
  <r>
    <s v="SC"/>
    <s v="King's College London"/>
    <x v="24"/>
    <x v="2"/>
    <x v="0"/>
    <x v="0"/>
    <n v="7"/>
    <x v="4"/>
    <s v="Yes"/>
    <n v="1"/>
    <n v="2"/>
    <s v="Russell Group"/>
    <s v="19th century"/>
    <n v="20510"/>
    <n v="12385"/>
    <n v="32895"/>
    <s v="Big"/>
    <n v="37.650098799209609"/>
    <n v="2540"/>
    <n v="3035"/>
    <n v="8710"/>
    <n v="34.85"/>
    <n v="21328"/>
    <n v="114591"/>
    <n v="18.612279999999998"/>
    <n v="4971"/>
    <n v="56.7"/>
    <n v="1.6378912685337728"/>
    <n v="0.57072330654420211"/>
  </r>
  <r>
    <s v="JM"/>
    <s v="Kingston University"/>
    <x v="2"/>
    <x v="0"/>
    <x v="0"/>
    <x v="2"/>
    <n v="81"/>
    <x v="4"/>
    <s v="Yes"/>
    <n v="9"/>
    <n v="3"/>
    <s v="University Alliance"/>
    <s v="post 1992s"/>
    <n v="13500"/>
    <n v="3320"/>
    <n v="16820"/>
    <s v="Medium"/>
    <n v="19.738406658739596"/>
    <n v="765"/>
    <n v="375"/>
    <n v="1910"/>
    <n v="19.63"/>
    <n v="0"/>
    <n v="0"/>
    <m/>
    <n v="251"/>
    <n v="45.1"/>
    <n v="0.66933333333333334"/>
    <n v="0.13141361256544504"/>
  </r>
  <r>
    <s v="JM"/>
    <s v="Lancaster"/>
    <x v="0"/>
    <x v="0"/>
    <x v="2"/>
    <x v="0"/>
    <n v="17"/>
    <x v="7"/>
    <m/>
    <n v="2"/>
    <n v="2"/>
    <s v="Unaffiliated"/>
    <s v="1960s"/>
    <n v="9770"/>
    <n v="4695"/>
    <n v="14465"/>
    <s v="Medium"/>
    <n v="32.457656412029031"/>
    <n v="525"/>
    <n v="875"/>
    <n v="4045"/>
    <n v="21.63"/>
    <n v="210"/>
    <n v="961"/>
    <n v="21.852239999999998"/>
    <n v="1681"/>
    <n v="61.7"/>
    <n v="1.921142857142857"/>
    <n v="0.41557478368355993"/>
  </r>
  <r>
    <s v="SL"/>
    <s v="Leeds"/>
    <x v="19"/>
    <x v="2"/>
    <x v="2"/>
    <x v="0"/>
    <n v="20"/>
    <x v="8"/>
    <s v="Yes"/>
    <n v="3"/>
    <n v="2"/>
    <s v="Russell Group"/>
    <s v="19th century"/>
    <n v="27020"/>
    <n v="9235"/>
    <n v="36250"/>
    <s v="Big"/>
    <n v="25.475862068965515"/>
    <n v="820"/>
    <n v="1515"/>
    <n v="8440"/>
    <n v="17.95"/>
    <n v="4383"/>
    <n v="36957"/>
    <n v="11.859730000000001"/>
    <n v="3063"/>
    <n v="57.3"/>
    <n v="2.0217821782178218"/>
    <n v="0.36291469194312798"/>
  </r>
  <r>
    <s v="SC"/>
    <s v="Leeds Beckett University"/>
    <x v="25"/>
    <x v="1"/>
    <x v="2"/>
    <x v="2"/>
    <n v="81"/>
    <x v="8"/>
    <s v="Yes"/>
    <n v="9"/>
    <n v="4"/>
    <s v="University Alliance"/>
    <s v="post 1992s"/>
    <n v="21890"/>
    <n v="1385"/>
    <n v="23275"/>
    <s v="Medium"/>
    <n v="5.9505907626208376"/>
    <n v="2000"/>
    <n v="275"/>
    <n v="2890"/>
    <n v="9.52"/>
    <n v="0"/>
    <n v="0"/>
    <m/>
    <n v="201"/>
    <n v="37.4"/>
    <n v="0.73090909090909095"/>
    <n v="6.955017301038062E-2"/>
  </r>
  <r>
    <s v="SL"/>
    <s v="Leeds Trinity University"/>
    <x v="0"/>
    <x v="1"/>
    <x v="0"/>
    <x v="1"/>
    <n v="200"/>
    <x v="8"/>
    <s v="Yes"/>
    <n v="200"/>
    <n v="4"/>
    <s v="cathedrals group &amp; million plus &amp; GuildHE"/>
    <s v="post 1999"/>
    <n v="3365"/>
    <n v="50"/>
    <n v="3415"/>
    <s v="Small"/>
    <n v="1.4641288433382138"/>
    <n v="75"/>
    <n v="30"/>
    <n v="445"/>
    <n v="6.74"/>
    <n v="0"/>
    <n v="0"/>
    <m/>
    <n v="23"/>
    <n v="33.299999999999997"/>
    <n v="0.76666666666666672"/>
    <n v="5.1685393258426963E-2"/>
  </r>
  <r>
    <s v="SC"/>
    <s v="Leicester"/>
    <x v="0"/>
    <x v="2"/>
    <x v="0"/>
    <x v="3"/>
    <n v="23"/>
    <x v="6"/>
    <m/>
    <n v="3"/>
    <n v="2"/>
    <s v="Unaffiliated"/>
    <s v="1950s"/>
    <n v="12870"/>
    <n v="3985"/>
    <n v="16855"/>
    <s v="Medium"/>
    <n v="23.642835953722933"/>
    <n v="1220"/>
    <n v="695"/>
    <n v="3910"/>
    <n v="17.77"/>
    <n v="2496"/>
    <n v="22895"/>
    <n v="10.90194"/>
    <n v="1483"/>
    <n v="59.3"/>
    <n v="2.1338129496402876"/>
    <n v="0.37928388746803071"/>
  </r>
  <r>
    <s v="SL"/>
    <s v="Lincoln"/>
    <x v="0"/>
    <x v="1"/>
    <x v="1"/>
    <x v="0"/>
    <n v="61"/>
    <x v="6"/>
    <m/>
    <n v="6"/>
    <n v="3"/>
    <s v="Unaffiliated"/>
    <s v="post 1992"/>
    <n v="14800"/>
    <n v="1075"/>
    <n v="15875"/>
    <s v="Medium"/>
    <n v="6.7716535433070861"/>
    <n v="2885"/>
    <n v="365"/>
    <n v="2180"/>
    <n v="16.739999999999998"/>
    <n v="0"/>
    <n v="9"/>
    <m/>
    <n v="419"/>
    <n v="55.7"/>
    <n v="1.1479452054794521"/>
    <n v="0.19220183486238532"/>
  </r>
  <r>
    <s v="SC"/>
    <s v="Liverpool"/>
    <x v="0"/>
    <x v="2"/>
    <x v="0"/>
    <x v="3"/>
    <n v="22"/>
    <x v="7"/>
    <s v="Yes"/>
    <n v="3"/>
    <n v="2"/>
    <s v="Russell Group"/>
    <s v="19th century"/>
    <n v="20980"/>
    <n v="8715"/>
    <n v="29695"/>
    <s v="Big"/>
    <n v="29.3483751473312"/>
    <n v="995"/>
    <n v="1110"/>
    <n v="6365"/>
    <n v="17.440000000000001"/>
    <n v="5059"/>
    <n v="30946"/>
    <n v="16.347829999999998"/>
    <n v="3223"/>
    <n v="63.9"/>
    <n v="2.9036036036036035"/>
    <n v="0.50636292223095047"/>
  </r>
  <r>
    <s v="SC"/>
    <s v="Liverpool Hope University"/>
    <x v="26"/>
    <x v="3"/>
    <x v="2"/>
    <x v="2"/>
    <n v="200"/>
    <x v="7"/>
    <s v="Yes"/>
    <n v="200"/>
    <n v="4"/>
    <s v="cathedrals group"/>
    <s v="post 1999"/>
    <n v="4920"/>
    <n v="180"/>
    <n v="5100"/>
    <s v="Medium"/>
    <n v="3.5294117647058822"/>
    <n v="80"/>
    <n v="80"/>
    <n v="700"/>
    <n v="11.43"/>
    <n v="0"/>
    <n v="0"/>
    <m/>
    <n v="67"/>
    <n v="38.1"/>
    <n v="0.83750000000000002"/>
    <n v="9.571428571428571E-2"/>
  </r>
  <r>
    <s v="JM"/>
    <s v="Liverpool John Moores University"/>
    <x v="0"/>
    <x v="1"/>
    <x v="2"/>
    <x v="2"/>
    <n v="49"/>
    <x v="7"/>
    <s v="Yes"/>
    <n v="5"/>
    <n v="3"/>
    <s v="Unaffiliated"/>
    <s v="post 1992s"/>
    <n v="22255"/>
    <n v="1775"/>
    <n v="24030"/>
    <s v="Medium"/>
    <n v="7.3866000832292968"/>
    <n v="2840"/>
    <n v="335"/>
    <n v="2945"/>
    <n v="11.38"/>
    <n v="0"/>
    <n v="15"/>
    <m/>
    <n v="1003"/>
    <n v="66.900000000000006"/>
    <n v="2.9940298507462688"/>
    <n v="0.3405772495755518"/>
  </r>
  <r>
    <s v="JM"/>
    <s v="London (Institutes and activities)"/>
    <x v="1"/>
    <x v="2"/>
    <x v="2"/>
    <x v="2"/>
    <n v="200"/>
    <x v="11"/>
    <m/>
    <n v="200"/>
    <m/>
    <m/>
    <m/>
    <m/>
    <m/>
    <m/>
    <m/>
    <m/>
    <m/>
    <m/>
    <m/>
    <m/>
    <m/>
    <m/>
    <m/>
    <m/>
    <m/>
    <m/>
    <m/>
  </r>
  <r>
    <s v="JM"/>
    <s v="London Metropolitan University"/>
    <x v="1"/>
    <x v="0"/>
    <x v="0"/>
    <x v="0"/>
    <n v="200"/>
    <x v="4"/>
    <s v="Yes"/>
    <n v="200"/>
    <n v="4"/>
    <s v="million plus"/>
    <s v="post 1999"/>
    <n v="8225"/>
    <n v="975"/>
    <n v="9200"/>
    <s v="Medium"/>
    <n v="10.597826086956522"/>
    <n v="6905"/>
    <n v="155"/>
    <n v="885"/>
    <n v="17.510000000000002"/>
    <n v="0"/>
    <n v="0"/>
    <m/>
    <n v="58"/>
    <n v="40.299999999999997"/>
    <n v="0.37419354838709679"/>
    <n v="6.5536723163841806E-2"/>
  </r>
  <r>
    <s v="SL"/>
    <s v="London School of Economics and Political Science"/>
    <x v="1"/>
    <x v="2"/>
    <x v="2"/>
    <x v="3"/>
    <n v="5"/>
    <x v="4"/>
    <s v="Yes"/>
    <n v="1"/>
    <n v="2"/>
    <s v="Specialist"/>
    <s v="19th century"/>
    <n v="3855"/>
    <n v="8000"/>
    <n v="11850"/>
    <s v="Medium"/>
    <n v="67.510548523206751"/>
    <n v="0"/>
    <n v="1910"/>
    <n v="4240"/>
    <n v="45.05"/>
    <n v="0"/>
    <n v="0"/>
    <m/>
    <n v="721"/>
    <n v="46.9"/>
    <n v="0.37748691099476439"/>
    <n v="0.17004716981132076"/>
  </r>
  <r>
    <s v="JM"/>
    <s v="London South Bank University"/>
    <x v="27"/>
    <x v="1"/>
    <x v="1"/>
    <x v="1"/>
    <n v="95"/>
    <x v="4"/>
    <s v="Yes"/>
    <n v="10"/>
    <n v="3"/>
    <s v="million plus"/>
    <s v="post 1992"/>
    <n v="15545"/>
    <n v="1575"/>
    <n v="17125"/>
    <s v="Medium"/>
    <n v="9.1970802919708028"/>
    <n v="5035"/>
    <n v="465"/>
    <n v="1960"/>
    <n v="23.72"/>
    <n v="0"/>
    <n v="0"/>
    <m/>
    <n v="222"/>
    <n v="46.9"/>
    <n v="0.47741935483870968"/>
    <n v="0.11326530612244898"/>
  </r>
  <r>
    <s v="SL"/>
    <s v="Loughborough University"/>
    <x v="1"/>
    <x v="2"/>
    <x v="2"/>
    <x v="2"/>
    <n v="43"/>
    <x v="6"/>
    <m/>
    <n v="5"/>
    <n v="2"/>
    <s v="Unaffiliated"/>
    <s v="1960s"/>
    <n v="13880"/>
    <n v="4145"/>
    <n v="18025"/>
    <s v="Medium"/>
    <n v="22.995839112343965"/>
    <n v="110"/>
    <n v="625"/>
    <n v="3765"/>
    <n v="16.600000000000001"/>
    <n v="0"/>
    <n v="0"/>
    <m/>
    <n v="1201"/>
    <n v="54.4"/>
    <n v="1.9216"/>
    <n v="0.3189907038512616"/>
  </r>
  <r>
    <s v="JM"/>
    <s v="Manchester"/>
    <x v="28"/>
    <x v="2"/>
    <x v="1"/>
    <x v="2"/>
    <n v="8"/>
    <x v="7"/>
    <s v="Yes"/>
    <n v="1"/>
    <n v="2"/>
    <s v="Russell Group"/>
    <s v="19th century"/>
    <n v="25810"/>
    <n v="14440"/>
    <n v="40250"/>
    <s v="Big"/>
    <n v="35.87577639751553"/>
    <n v="15390"/>
    <n v="2225"/>
    <n v="10925"/>
    <n v="20.37"/>
    <n v="4098"/>
    <n v="50246"/>
    <n v="8.1558729999999997"/>
    <n v="4641"/>
    <n v="58.5"/>
    <n v="2.0858426966292134"/>
    <n v="0.42480549199084666"/>
  </r>
  <r>
    <s v="SC"/>
    <s v="Manchester Metropolitan University"/>
    <x v="29"/>
    <x v="1"/>
    <x v="2"/>
    <x v="2"/>
    <n v="67"/>
    <x v="7"/>
    <s v="Yes"/>
    <n v="7"/>
    <n v="3"/>
    <m/>
    <s v="post 1992"/>
    <n v="30450"/>
    <n v="2600"/>
    <n v="33050"/>
    <s v="Big"/>
    <n v="7.8668683812405451"/>
    <n v="1905"/>
    <n v="610"/>
    <n v="4810"/>
    <n v="12.68"/>
    <n v="0"/>
    <n v="0"/>
    <m/>
    <n v="555"/>
    <n v="51.3"/>
    <n v="0.9098360655737705"/>
    <n v="0.11538461538461539"/>
  </r>
  <r>
    <s v="SC"/>
    <s v="Middlesex University"/>
    <x v="0"/>
    <x v="1"/>
    <x v="0"/>
    <x v="0"/>
    <n v="49"/>
    <x v="4"/>
    <s v="Yes"/>
    <n v="5"/>
    <n v="3"/>
    <s v="million plus"/>
    <s v="post 1992"/>
    <n v="15050"/>
    <n v="4580"/>
    <n v="19635"/>
    <s v="Medium"/>
    <n v="23.325693913929207"/>
    <n v="11190"/>
    <n v="475"/>
    <n v="1860"/>
    <n v="25.54"/>
    <n v="0"/>
    <n v="0"/>
    <m/>
    <n v="310"/>
    <n v="49.2"/>
    <n v="0.65263157894736845"/>
    <n v="0.16666666666666666"/>
  </r>
  <r>
    <s v="JM"/>
    <s v="Newcastle University"/>
    <x v="19"/>
    <x v="0"/>
    <x v="2"/>
    <x v="0"/>
    <n v="25"/>
    <x v="10"/>
    <s v="Yes"/>
    <n v="3"/>
    <n v="2"/>
    <s v="Russell Group"/>
    <s v="1960s"/>
    <n v="20335"/>
    <n v="6880"/>
    <n v="27215"/>
    <s v="Big"/>
    <n v="25.280176373323538"/>
    <n v="1680"/>
    <n v="1050"/>
    <n v="6290"/>
    <n v="16.690000000000001"/>
    <n v="8822"/>
    <n v="56696"/>
    <n v="15.560180000000001"/>
    <n v="2746"/>
    <n v="58.2"/>
    <n v="2.6152380952380954"/>
    <n v="0.43656597774244832"/>
  </r>
  <r>
    <s v="SL"/>
    <s v="Newman University"/>
    <x v="30"/>
    <x v="3"/>
    <x v="1"/>
    <x v="1"/>
    <n v="200"/>
    <x v="5"/>
    <m/>
    <n v="200"/>
    <n v="3"/>
    <s v="cathedrals group &amp;GuildHE"/>
    <s v="post 1999"/>
    <n v="2780"/>
    <n v="20"/>
    <n v="2800"/>
    <s v="Small"/>
    <n v="0.7142857142857143"/>
    <n v="0"/>
    <n v="15"/>
    <n v="320"/>
    <n v="4.6900000000000004"/>
    <n v="0"/>
    <n v="0"/>
    <m/>
    <n v="10"/>
    <n v="22.7"/>
    <n v="0.66666666666666663"/>
    <n v="3.125E-2"/>
  </r>
  <r>
    <s v="JM"/>
    <s v="Northampton"/>
    <x v="30"/>
    <x v="0"/>
    <x v="0"/>
    <x v="0"/>
    <n v="200"/>
    <x v="6"/>
    <m/>
    <n v="200"/>
    <n v="3"/>
    <s v="Unaffiliated"/>
    <s v="post 1999"/>
    <n v="10230"/>
    <n v="1750"/>
    <n v="11985"/>
    <s v="Medium"/>
    <n v="14.601585314977056"/>
    <n v="3020"/>
    <n v="160"/>
    <n v="1440"/>
    <n v="11.11"/>
    <n v="0"/>
    <n v="0"/>
    <m/>
    <n v="67"/>
    <n v="34"/>
    <n v="0.41875000000000001"/>
    <n v="4.6527777777777779E-2"/>
  </r>
  <r>
    <s v="SL"/>
    <s v="Northumbria at Newcastle"/>
    <x v="11"/>
    <x v="1"/>
    <x v="0"/>
    <x v="0"/>
    <n v="200"/>
    <x v="10"/>
    <s v="Yes"/>
    <n v="200"/>
    <n v="3"/>
    <m/>
    <s v="post 1992"/>
    <n v="22350"/>
    <n v="4100"/>
    <n v="26450"/>
    <s v="Big"/>
    <n v="15.500945179584122"/>
    <n v="37390"/>
    <n v="310"/>
    <n v="2915"/>
    <n v="10.63"/>
    <n v="0"/>
    <n v="0"/>
    <m/>
    <n v="888"/>
    <n v="56.9"/>
    <n v="2.8645161290322583"/>
    <n v="0.30463121783876501"/>
  </r>
  <r>
    <s v="SC"/>
    <s v="Nottingham"/>
    <x v="12"/>
    <x v="2"/>
    <x v="0"/>
    <x v="3"/>
    <n v="19"/>
    <x v="6"/>
    <s v="Yes"/>
    <n v="2"/>
    <n v="2"/>
    <s v="Russell Group"/>
    <s v="19th century"/>
    <n v="25370"/>
    <n v="8175"/>
    <n v="33540"/>
    <s v="Big"/>
    <n v="24.373881932021465"/>
    <n v="4965"/>
    <n v="1595"/>
    <n v="7915"/>
    <n v="20.149999999999999"/>
    <n v="2623"/>
    <n v="28185"/>
    <n v="9.3063690000000001"/>
    <n v="3187"/>
    <n v="57"/>
    <n v="1.9981191222570533"/>
    <n v="0.40265319014529377"/>
  </r>
  <r>
    <s v="SL"/>
    <s v="Nottingham Trent University"/>
    <x v="1"/>
    <x v="0"/>
    <x v="0"/>
    <x v="0"/>
    <n v="200"/>
    <x v="6"/>
    <s v="Yes"/>
    <n v="200"/>
    <n v="3"/>
    <m/>
    <s v="post 1992"/>
    <n v="28475"/>
    <n v="4780"/>
    <n v="33255"/>
    <s v="Big"/>
    <n v="14.3737783791911"/>
    <n v="1125"/>
    <n v="615"/>
    <n v="4455"/>
    <n v="13.8"/>
    <n v="0"/>
    <n v="0"/>
    <m/>
    <n v="581"/>
    <n v="57.1"/>
    <n v="0.94471544715447153"/>
    <n v="0.13041526374859708"/>
  </r>
  <r>
    <s v="SC"/>
    <s v="Open University"/>
    <x v="0"/>
    <x v="0"/>
    <x v="0"/>
    <x v="0"/>
    <n v="67"/>
    <x v="9"/>
    <m/>
    <n v="7"/>
    <s v="n/a"/>
    <s v="Unaffiliated"/>
    <s v="1960s"/>
    <n v="122040"/>
    <n v="320"/>
    <n v="122360"/>
    <s v="Big"/>
    <n v="0.26152337365152012"/>
    <n v="31075"/>
    <n v="900"/>
    <n v="8415"/>
    <n v="10.7"/>
    <n v="0"/>
    <n v="0"/>
    <m/>
    <n v="574"/>
    <n v="50.9"/>
    <n v="0.63777777777777778"/>
    <n v="6.8211527035056452E-2"/>
  </r>
  <r>
    <s v="SL"/>
    <s v="Oxford  "/>
    <x v="0"/>
    <x v="2"/>
    <x v="2"/>
    <x v="3"/>
    <n v="1"/>
    <x v="9"/>
    <s v="Yes"/>
    <n v="1"/>
    <n v="1"/>
    <s v="Russell Group"/>
    <s v="Ancient"/>
    <n v="16890"/>
    <n v="8500"/>
    <n v="25390"/>
    <s v="Big"/>
    <n v="33.477747144545091"/>
    <n v="3170"/>
    <n v="4450"/>
    <n v="14030"/>
    <n v="31.72"/>
    <n v="97810"/>
    <n v="328372"/>
    <n v="29.786339999999999"/>
    <n v="9361"/>
    <n v="61.7"/>
    <n v="2.1035955056179776"/>
    <n v="0.66721311475409839"/>
  </r>
  <r>
    <s v="SC"/>
    <s v="Oxford Brookes University"/>
    <x v="31"/>
    <x v="3"/>
    <x v="2"/>
    <x v="2"/>
    <n v="67"/>
    <x v="9"/>
    <s v="Yes"/>
    <n v="7"/>
    <n v="3"/>
    <s v="University Alliance"/>
    <s v="post 1992"/>
    <n v="13920"/>
    <n v="2745"/>
    <n v="16665"/>
    <s v="Medium"/>
    <n v="16.471647164716472"/>
    <n v="3705"/>
    <n v="505"/>
    <n v="2570"/>
    <n v="19.649999999999999"/>
    <n v="0"/>
    <n v="0"/>
    <m/>
    <n v="366"/>
    <n v="49.1"/>
    <n v="0.72475247524752473"/>
    <n v="0.1424124513618677"/>
  </r>
  <r>
    <s v="JM"/>
    <s v="Plymouth"/>
    <x v="2"/>
    <x v="1"/>
    <x v="2"/>
    <x v="2"/>
    <n v="49"/>
    <x v="2"/>
    <m/>
    <n v="5"/>
    <n v="3"/>
    <m/>
    <s v="post 1992"/>
    <n v="17795"/>
    <n v="1850"/>
    <n v="19645"/>
    <s v="Medium"/>
    <n v="9.417154492237211"/>
    <n v="15870"/>
    <n v="315"/>
    <n v="2815"/>
    <n v="11.19"/>
    <n v="101"/>
    <n v="1233"/>
    <n v="8.1914029999999993"/>
    <n v="776"/>
    <n v="57.9"/>
    <n v="2.4634920634920636"/>
    <n v="0.27566607460035525"/>
  </r>
  <r>
    <s v="SC"/>
    <s v="Portsmouth"/>
    <x v="25"/>
    <x v="1"/>
    <x v="0"/>
    <x v="0"/>
    <n v="61"/>
    <x v="9"/>
    <m/>
    <n v="7"/>
    <n v="3"/>
    <m/>
    <s v="post 1992"/>
    <n v="21040"/>
    <n v="4475"/>
    <n v="25515"/>
    <s v="Big"/>
    <n v="17.538702723887909"/>
    <n v="2425"/>
    <n v="720"/>
    <n v="3965"/>
    <n v="18.16"/>
    <n v="0"/>
    <n v="0"/>
    <m/>
    <n v="805"/>
    <n v="60"/>
    <n v="1.1180555555555556"/>
    <n v="0.20302648171500631"/>
  </r>
  <r>
    <s v="SC"/>
    <s v="Queen Margaret University, Edinburgh"/>
    <x v="0"/>
    <x v="3"/>
    <x v="1"/>
    <x v="2"/>
    <n v="67"/>
    <x v="0"/>
    <s v="Yes"/>
    <n v="7"/>
    <n v="3"/>
    <s v="million plus"/>
    <s v="post 1999"/>
    <n v="4110"/>
    <n v="1115"/>
    <n v="5225"/>
    <s v="Medium"/>
    <n v="21.339712918660286"/>
    <n v="3580"/>
    <n v="65"/>
    <n v="485"/>
    <n v="13.4"/>
    <n v="0"/>
    <n v="0"/>
    <m/>
    <n v="45"/>
    <n v="38.799999999999997"/>
    <n v="0.69230769230769229"/>
    <n v="9.2783505154639179E-2"/>
  </r>
  <r>
    <s v="JM"/>
    <s v="Queen Mary London"/>
    <x v="1"/>
    <x v="2"/>
    <x v="0"/>
    <x v="0"/>
    <n v="13"/>
    <x v="4"/>
    <s v="Yes"/>
    <n v="2"/>
    <n v="2"/>
    <s v="Russell Group"/>
    <s v="19th century"/>
    <n v="13625"/>
    <n v="6935"/>
    <n v="20560"/>
    <s v="Medium"/>
    <n v="33.730544747081716"/>
    <n v="5165"/>
    <n v="2065"/>
    <n v="5580"/>
    <n v="37.01"/>
    <n v="8390"/>
    <n v="65269"/>
    <n v="12.85449"/>
    <n v="2735"/>
    <n v="62"/>
    <n v="1.3244552058111381"/>
    <n v="0.49014336917562723"/>
  </r>
  <r>
    <s v="JM"/>
    <s v="Ravensbourne University London"/>
    <x v="32"/>
    <x v="1"/>
    <x v="0"/>
    <x v="2"/>
    <n v="200"/>
    <x v="4"/>
    <s v="Yes"/>
    <n v="200"/>
    <s v="n/a"/>
    <s v="GuildHE"/>
    <s v="post 1999"/>
    <n v="2180"/>
    <n v="345"/>
    <n v="2530"/>
    <s v="Small"/>
    <n v="13.636363636363635"/>
    <n v="0"/>
    <n v="75"/>
    <n v="380"/>
    <n v="19.739999999999998"/>
    <n v="0"/>
    <n v="0"/>
    <m/>
    <n v="2"/>
    <n v="40"/>
    <n v="2.6666666666666668E-2"/>
    <n v="5.263157894736842E-3"/>
  </r>
  <r>
    <s v="SL"/>
    <s v="Reading"/>
    <x v="4"/>
    <x v="2"/>
    <x v="0"/>
    <x v="3"/>
    <n v="30"/>
    <x v="9"/>
    <s v="Yes"/>
    <n v="4"/>
    <n v="2"/>
    <s v="Unaffiliated"/>
    <s v="19th century"/>
    <n v="13520"/>
    <n v="4285"/>
    <n v="17805"/>
    <s v="Medium"/>
    <n v="24.066273518674532"/>
    <n v="2955"/>
    <n v="1005"/>
    <n v="4195"/>
    <n v="23.96"/>
    <n v="0"/>
    <n v="0"/>
    <m/>
    <n v="1147"/>
    <n v="58.3"/>
    <n v="1.1412935323383084"/>
    <n v="0.27342073897497021"/>
  </r>
  <r>
    <s v="JM"/>
    <s v="Robert Gordon University"/>
    <x v="33"/>
    <x v="0"/>
    <x v="2"/>
    <x v="0"/>
    <n v="95"/>
    <x v="0"/>
    <m/>
    <n v="10"/>
    <n v="3"/>
    <m/>
    <s v="post 1992s"/>
    <n v="10310"/>
    <n v="2025"/>
    <n v="12335"/>
    <s v="Medium"/>
    <n v="16.416700445885692"/>
    <n v="2645"/>
    <n v="255"/>
    <n v="1530"/>
    <n v="16.670000000000002"/>
    <n v="0"/>
    <n v="0"/>
    <m/>
    <n v="155"/>
    <n v="52.5"/>
    <n v="0.60784313725490191"/>
    <n v="0.10130718954248366"/>
  </r>
  <r>
    <s v="SL"/>
    <s v="Roehampton University"/>
    <x v="0"/>
    <x v="1"/>
    <x v="0"/>
    <x v="1"/>
    <n v="81"/>
    <x v="4"/>
    <s v="Yes"/>
    <n v="9"/>
    <n v="3"/>
    <s v="cathedrals group"/>
    <s v="post 1999"/>
    <n v="11465"/>
    <n v="1195"/>
    <n v="12665"/>
    <s v="Medium"/>
    <n v="9.4354520331622584"/>
    <n v="2825"/>
    <n v="270"/>
    <n v="1145"/>
    <n v="23.58"/>
    <n v="0"/>
    <n v="0"/>
    <m/>
    <n v="152"/>
    <n v="38.799999999999997"/>
    <n v="0.562962962962963"/>
    <n v="0.13275109170305677"/>
  </r>
  <r>
    <s v="SL"/>
    <s v="Royal Holloway and Bedford New College"/>
    <x v="0"/>
    <x v="1"/>
    <x v="1"/>
    <x v="3"/>
    <n v="38"/>
    <x v="9"/>
    <s v="Yes"/>
    <n v="4"/>
    <n v="2"/>
    <m/>
    <s v="19th century"/>
    <n v="7970"/>
    <n v="3070"/>
    <n v="11040"/>
    <s v="Medium"/>
    <n v="27.807971014492754"/>
    <n v="440"/>
    <n v="615"/>
    <n v="2220"/>
    <n v="27.7"/>
    <n v="0"/>
    <n v="0"/>
    <m/>
    <n v="654"/>
    <n v="56.2"/>
    <n v="1.0634146341463415"/>
    <n v="0.29459459459459458"/>
  </r>
  <r>
    <s v="SC"/>
    <s v="Salford"/>
    <x v="0"/>
    <x v="1"/>
    <x v="0"/>
    <x v="0"/>
    <n v="81"/>
    <x v="7"/>
    <m/>
    <n v="9"/>
    <n v="3"/>
    <s v="Unaffiliated"/>
    <s v="1960s"/>
    <n v="19010"/>
    <n v="1805"/>
    <n v="20815"/>
    <s v="Medium"/>
    <n v="8.6716310353110746"/>
    <n v="3710"/>
    <n v="230"/>
    <n v="2260"/>
    <n v="10.18"/>
    <n v="0"/>
    <n v="0"/>
    <m/>
    <n v="426"/>
    <n 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n v="52.3"/>
    <n v="2.1320000000000001"/>
    <n v="0.35676037483266398"/>
  </r>
  <r>
    <s v="JM"/>
    <s v="Sheffield Hallam University"/>
    <x v="1"/>
    <x v="0"/>
    <x v="0"/>
    <x v="0"/>
    <n v="81"/>
    <x v="8"/>
    <m/>
    <n v="9"/>
    <n v="3"/>
    <m/>
    <s v="post 1992"/>
    <n v="28465"/>
    <n v="2250"/>
    <n v="30715"/>
    <s v="Big"/>
    <n v="7.3254110369526293"/>
    <n v="1500"/>
    <n v="360"/>
    <n v="4510"/>
    <n v="7.98"/>
    <n v="0"/>
    <n v="0"/>
    <m/>
    <n v="331"/>
    <n v="42.3"/>
    <n v="0.9194444444444444"/>
    <n v="7.3392461197339248E-2"/>
  </r>
  <r>
    <s v="SC"/>
    <s v="SOAS London"/>
    <x v="19"/>
    <x v="0"/>
    <x v="1"/>
    <x v="0"/>
    <n v="61"/>
    <x v="4"/>
    <s v="Yes"/>
    <n v="7"/>
    <n v="2"/>
    <s v="Specialist"/>
    <s v="early 20th century"/>
    <n v="3265"/>
    <n v="2530"/>
    <n v="5800"/>
    <s v="Medium"/>
    <n v="43.620689655172413"/>
    <n v="2035"/>
    <n v="500"/>
    <n v="1265"/>
    <n v="39.53"/>
    <m/>
    <m/>
    <m/>
    <n v="97"/>
    <n v="28.1"/>
    <n v="0.19400000000000001"/>
    <n v="7.6679841897233203E-2"/>
  </r>
  <r>
    <s v="JM"/>
    <s v="Solent University"/>
    <x v="34"/>
    <x v="0"/>
    <x v="1"/>
    <x v="0"/>
    <n v="200"/>
    <x v="9"/>
    <m/>
    <n v="200"/>
    <n v="4"/>
    <s v="million plus &amp; GuildHE"/>
    <s v="post 1999"/>
    <n v="8090"/>
    <n v="1820"/>
    <n v="9910"/>
    <s v="Medium"/>
    <n v="18.365287588294652"/>
    <n v="795"/>
    <n v="135"/>
    <n v="1290"/>
    <n v="10.47"/>
    <n v="0"/>
    <n v="0"/>
    <m/>
    <n v="46"/>
    <n v="42.2"/>
    <n v="0.34074074074074073"/>
    <n v="3.565891472868217E-2"/>
  </r>
  <r>
    <s v="SL"/>
    <s v="South Wales"/>
    <x v="1"/>
    <x v="1"/>
    <x v="0"/>
    <x v="0"/>
    <n v="95"/>
    <x v="1"/>
    <m/>
    <n v="10"/>
    <m/>
    <s v="University Alliance"/>
    <s v="post 1999"/>
    <n v="19700"/>
    <n v="2630"/>
    <n v="22330"/>
    <s v="Medium"/>
    <n v="11.777877295118675"/>
    <n v="3600"/>
    <n v="225"/>
    <n v="2780"/>
    <n v="8.09"/>
    <n v="0"/>
    <n v="3"/>
    <n v="0"/>
    <n v="187"/>
    <n v="51.5"/>
    <n v="0.83111111111111113"/>
    <n v="6.7266187050359708E-2"/>
  </r>
  <r>
    <s v="JM"/>
    <s v="Southampton"/>
    <x v="4"/>
    <x v="1"/>
    <x v="2"/>
    <x v="2"/>
    <n v="15"/>
    <x v="9"/>
    <s v="Yes"/>
    <n v="2"/>
    <n v="2"/>
    <s v="Russell Group"/>
    <s v="1950s"/>
    <n v="16030"/>
    <n v="6685"/>
    <n v="22715"/>
    <s v="Medium"/>
    <n v="29.429892141756547"/>
    <n v="2175"/>
    <n v="1435"/>
    <n v="6160"/>
    <n v="23.3"/>
    <n v="5256"/>
    <n v="32883"/>
    <n v="15.98394"/>
    <n v="3481"/>
    <n v="59.9"/>
    <n v="2.4257839721254357"/>
    <n v="0.5650974025974026"/>
  </r>
  <r>
    <s v="SL"/>
    <s v="St Andrews"/>
    <x v="11"/>
    <x v="2"/>
    <x v="2"/>
    <x v="0"/>
    <n v="30"/>
    <x v="0"/>
    <m/>
    <n v="4"/>
    <n v="2"/>
    <s v="Unaffiliated"/>
    <s v="Ancient"/>
    <n v="5755"/>
    <n v="4820"/>
    <n v="10570"/>
    <s v="Medium"/>
    <n v="45.600756859035002"/>
    <n v="0"/>
    <n v="680"/>
    <n v="2780"/>
    <n v="24.46"/>
    <n v="354"/>
    <n v="2486"/>
    <n v="14.239739999999999"/>
    <n v="1175"/>
    <n v="58.7"/>
    <n v="1.7279411764705883"/>
    <n v="0.4226618705035971"/>
  </r>
  <r>
    <s v="SL"/>
    <s v="St George's, London"/>
    <x v="0"/>
    <x v="0"/>
    <x v="0"/>
    <x v="0"/>
    <n v="30"/>
    <x v="4"/>
    <s v="Yes"/>
    <n v="4"/>
    <s v="n/a"/>
    <s v="Unaffiliated"/>
    <s v="18th century"/>
    <n v="4305"/>
    <n v="385"/>
    <n v="4690"/>
    <s v="Medium"/>
    <n v="8.2089552238805972"/>
    <n v="480"/>
    <n v="170"/>
    <n v="1010"/>
    <n v="16.829999999999998"/>
    <n v="3684"/>
    <n v="10968"/>
    <n v="33.588619999999999"/>
    <n v="559"/>
    <n v="54.8"/>
    <n v="3.2882352941176469"/>
    <n v="0.55346534653465351"/>
  </r>
  <r>
    <s v="SC"/>
    <s v="St Mary's University College"/>
    <x v="0"/>
    <x v="3"/>
    <x v="0"/>
    <x v="2"/>
    <n v="200"/>
    <x v="12"/>
    <m/>
    <n v="200"/>
    <s v="n/a"/>
    <s v="GuildHE"/>
    <s v="19th century"/>
    <n v="1025"/>
    <n v="20"/>
    <n v="1045"/>
    <s v="Small"/>
    <n v="1.9138755980861244"/>
    <n v="0"/>
    <n v="105"/>
    <n v="155"/>
    <n v="67.739999999999995"/>
    <n v="0"/>
    <n v="0"/>
    <m/>
    <n v="1"/>
    <n v="33.299999999999997"/>
    <n v="9.5238095238095247E-3"/>
    <n v="6.4516129032258064E-3"/>
  </r>
  <r>
    <s v="JM"/>
    <s v="St Mary's University, Twickenham"/>
    <x v="9"/>
    <x v="1"/>
    <x v="0"/>
    <x v="2"/>
    <n v="200"/>
    <x v="4"/>
    <s v="Yes"/>
    <n v="200"/>
    <m/>
    <s v="Cathedrals Group &amp; GuildHE"/>
    <s v="post 1999"/>
    <n v="5045"/>
    <n v="450"/>
    <n v="5490"/>
    <s v="Medium"/>
    <n v="8.1967213114754092"/>
    <n v="50"/>
    <n v="150"/>
    <n v="800"/>
    <n v="18.75"/>
    <n v="0"/>
    <n v="0"/>
    <m/>
    <n v="52"/>
    <n v="49.1"/>
    <n v="0.34666666666666668"/>
    <n v="6.5000000000000002E-2"/>
  </r>
  <r>
    <s v="SC"/>
    <s v="Staffordshire University"/>
    <x v="35"/>
    <x v="3"/>
    <x v="0"/>
    <x v="2"/>
    <n v="95"/>
    <x v="5"/>
    <m/>
    <n v="10"/>
    <n v="3"/>
    <s v="million plus"/>
    <s v="post 1992"/>
    <n v="14380"/>
    <n v="475"/>
    <n v="14855"/>
    <s v="Medium"/>
    <n v="3.1975765735442612"/>
    <n v="9835"/>
    <n v="65"/>
    <n v="1450"/>
    <n v="4.4800000000000004"/>
    <n v="0"/>
    <n v="0"/>
    <m/>
    <n v="90"/>
    <n v="40.5"/>
    <n v="1.3846153846153846"/>
    <n v="6.2068965517241378E-2"/>
  </r>
  <r>
    <s v="SC"/>
    <s v="Stirling"/>
    <x v="36"/>
    <x v="0"/>
    <x v="2"/>
    <x v="2"/>
    <n v="38"/>
    <x v="0"/>
    <m/>
    <n v="4"/>
    <n v="3"/>
    <s v="Unaffiliated"/>
    <s v="1960s"/>
    <n v="9630"/>
    <n v="2830"/>
    <n v="12500"/>
    <s v="Medium"/>
    <n v="22.64"/>
    <n v="835"/>
    <n v="415"/>
    <n v="2290"/>
    <n v="18.12"/>
    <n v="0"/>
    <n v="0"/>
    <m/>
    <n v="506"/>
    <n v="55.8"/>
    <n v="1.219277108433735"/>
    <n v="0.22096069868995633"/>
  </r>
  <r>
    <s v="JM"/>
    <s v="Stranmillis University College"/>
    <x v="37"/>
    <x v="0"/>
    <x v="2"/>
    <x v="2"/>
    <n v="200"/>
    <x v="12"/>
    <m/>
    <n v="200"/>
    <s v="n/a"/>
    <s v="Unaffiliated"/>
    <s v="early 20th century"/>
    <n v="1520"/>
    <n v="15"/>
    <n v="1535"/>
    <s v="Small"/>
    <n v="0.97719869706840379"/>
    <n v="0"/>
    <n v="25"/>
    <n v="185"/>
    <n v="13.51"/>
    <n v="0"/>
    <n v="0"/>
    <m/>
    <n v="1"/>
    <n v="10"/>
    <n v="0.04"/>
    <n v="5.4054054054054057E-3"/>
  </r>
  <r>
    <s v="SL"/>
    <s v="Strathclyde"/>
    <x v="6"/>
    <x v="1"/>
    <x v="2"/>
    <x v="0"/>
    <n v="49"/>
    <x v="0"/>
    <s v="Yes"/>
    <n v="5"/>
    <n v="2"/>
    <s v="Unaffiliated"/>
    <s v="1960s"/>
    <n v="18485"/>
    <n v="4155"/>
    <n v="22640"/>
    <s v="Medium"/>
    <n v="18.352473498233216"/>
    <n v="965"/>
    <n v="715"/>
    <n v="3850"/>
    <n v="18.57"/>
    <n v="64"/>
    <n v="1150"/>
    <n v="5.5652169999999996"/>
    <n v="1465"/>
    <n v="57"/>
    <n v="2.0489510489510487"/>
    <n v="0.38051948051948054"/>
  </r>
  <r>
    <s v="SC"/>
    <s v="Suffolk"/>
    <x v="38"/>
    <x v="3"/>
    <x v="2"/>
    <x v="1"/>
    <n v="200"/>
    <x v="3"/>
    <m/>
    <n v="200"/>
    <n v="4"/>
    <s v="GuildHE"/>
    <s v="post 1999"/>
    <n v="7070"/>
    <n v="625"/>
    <n v="7695"/>
    <s v="Medium"/>
    <n v="8.1221572449642618"/>
    <n v="545"/>
    <n v="50"/>
    <n v="490"/>
    <n v="10.199999999999999"/>
    <n v="0"/>
    <n v="0"/>
    <m/>
    <n v="37"/>
    <n v="42"/>
    <n v="0.74"/>
    <n v="7.5510204081632656E-2"/>
  </r>
  <r>
    <s v="SC"/>
    <s v="Sunderland"/>
    <x v="1"/>
    <x v="0"/>
    <x v="0"/>
    <x v="1"/>
    <n v="200"/>
    <x v="10"/>
    <m/>
    <n v="200"/>
    <n v="3"/>
    <s v="million plus"/>
    <s v="post 1992"/>
    <n v="11930"/>
    <n v="2775"/>
    <n v="14705"/>
    <s v="Medium"/>
    <n v="18.871132267936076"/>
    <n v="1125"/>
    <n v="140"/>
    <n v="1870"/>
    <n v="7.49"/>
    <n v="0"/>
    <n v="0"/>
    <m/>
    <n v="107"/>
    <n v="50.2"/>
    <n v="0.76428571428571423"/>
    <n v="5.7219251336898397E-2"/>
  </r>
  <r>
    <s v="JM"/>
    <s v="Surrey"/>
    <x v="12"/>
    <x v="2"/>
    <x v="0"/>
    <x v="0"/>
    <n v="35"/>
    <x v="9"/>
    <m/>
    <n v="4"/>
    <n v="2"/>
    <s v="Unaffiliated"/>
    <s v="1960s"/>
    <n v="11925"/>
    <n v="4890"/>
    <n v="16815"/>
    <s v="Medium"/>
    <n v="29.081177520071368"/>
    <n v="7630"/>
    <n v="755"/>
    <n v="3295"/>
    <n v="22.91"/>
    <n v="0"/>
    <n v="0"/>
    <m/>
    <n v="1479"/>
    <n v="62.1"/>
    <n v="1.9589403973509933"/>
    <n v="0.44886191198786041"/>
  </r>
  <r>
    <s v="JM"/>
    <s v="Sussex"/>
    <x v="8"/>
    <x v="0"/>
    <x v="0"/>
    <x v="2"/>
    <n v="20"/>
    <x v="9"/>
    <s v="Yes"/>
    <n v="3"/>
    <n v="2"/>
    <s v="Unaffiliated"/>
    <s v="1960s"/>
    <n v="13000"/>
    <n v="6150"/>
    <n v="19155"/>
    <s v="Medium"/>
    <n v="32.10649960845732"/>
    <n v="190"/>
    <n v="890"/>
    <n v="3320"/>
    <n v="26.81"/>
    <n v="321"/>
    <n v="2049"/>
    <n v="15.666180000000001"/>
    <n v="1231"/>
    <n v="58.2"/>
    <n v="1.3831460674157303"/>
    <n v="0.37078313253012046"/>
  </r>
  <r>
    <s v="SL"/>
    <s v="Swansea University"/>
    <x v="0"/>
    <x v="1"/>
    <x v="0"/>
    <x v="0"/>
    <n v="35"/>
    <x v="1"/>
    <m/>
    <n v="4"/>
    <n v="3"/>
    <m/>
    <s v="post 1999"/>
    <n v="17065"/>
    <n v="3555"/>
    <n v="20620"/>
    <s v="Medium"/>
    <n v="17.24054316197866"/>
    <n v="75"/>
    <n v="555"/>
    <n v="3820"/>
    <n v="14.53"/>
    <n v="1732"/>
    <n v="14239"/>
    <n v="12.163779999999999"/>
    <n v="975"/>
    <n v="58.8"/>
    <n v="1.7567567567567568"/>
    <n v="0.25523560209424084"/>
  </r>
  <r>
    <s v="SL"/>
    <s v="Teesside University"/>
    <x v="39"/>
    <x v="1"/>
    <x v="2"/>
    <x v="0"/>
    <n v="81"/>
    <x v="10"/>
    <m/>
    <n v="9"/>
    <n v="3"/>
    <s v="University Alliance"/>
    <s v="post 1992"/>
    <n v="17100"/>
    <n v="1570"/>
    <n v="18665"/>
    <s v="Medium"/>
    <n v="8.4114653094026259"/>
    <n v="1300"/>
    <n v="115"/>
    <n v="1780"/>
    <n v="6.46"/>
    <n v="0"/>
    <n v="0"/>
    <m/>
    <n v="145"/>
    <n v="40.799999999999997"/>
    <n v="1.2608695652173914"/>
    <n v="8.1460674157303375E-2"/>
  </r>
  <r>
    <s v="SL"/>
    <s v="Ulster University"/>
    <x v="25"/>
    <x v="0"/>
    <x v="0"/>
    <x v="3"/>
    <n v="67"/>
    <x v="12"/>
    <m/>
    <n v="7"/>
    <n v="3"/>
    <m/>
    <s v="1960s"/>
    <n v="22170"/>
    <n v="2360"/>
    <n v="24530"/>
    <s v="Big"/>
    <n v="9.6208724011414599"/>
    <n v="30"/>
    <n v="980"/>
    <n v="2610"/>
    <n v="37.549999999999997"/>
    <n v="0"/>
    <n v="0"/>
    <m/>
    <n v="657"/>
    <n v="58.1"/>
    <n v="0.67040816326530617"/>
    <n v="0.25172413793103449"/>
  </r>
  <r>
    <s v="SC"/>
    <s v="University College Birmingham"/>
    <x v="0"/>
    <x v="1"/>
    <x v="2"/>
    <x v="2"/>
    <n v="200"/>
    <x v="5"/>
    <s v="Yes"/>
    <n v="200"/>
    <n v="4"/>
    <s v="GuildHE"/>
    <s v="post 1999"/>
    <n v="3300"/>
    <n v="1600"/>
    <n v="4905"/>
    <s v="Medium"/>
    <n v="32.619775739041792"/>
    <n v="945"/>
    <n v="50"/>
    <n v="630"/>
    <n v="7.94"/>
    <n v="0"/>
    <n v="0"/>
    <m/>
    <n v="4"/>
    <n v="57.1"/>
    <n v="0.08"/>
    <n v="6.3492063492063492E-3"/>
  </r>
  <r>
    <s v="JM"/>
    <s v="University College London"/>
    <x v="25"/>
    <x v="0"/>
    <x v="2"/>
    <x v="0"/>
    <n v="4"/>
    <x v="4"/>
    <s v="Yes"/>
    <n v="1"/>
    <n v="2"/>
    <s v="Russell Group"/>
    <s v="19th century"/>
    <n v="21540"/>
    <n v="19635"/>
    <n v="41180"/>
    <s v="Big"/>
    <n v="47.680913064594463"/>
    <n v="250"/>
    <n v="4625"/>
    <n v="13075"/>
    <n v="35.369999999999997"/>
    <n v="43835"/>
    <n v="257253"/>
    <n v="17.039650000000002"/>
    <n v="9897"/>
    <n v="60.3"/>
    <n v="2.1398918918918919"/>
    <n v="0.75694072657743783"/>
  </r>
  <r>
    <s v="JM"/>
    <s v="Wales Trinity Saint David"/>
    <x v="0"/>
    <x v="0"/>
    <x v="0"/>
    <x v="1"/>
    <n v="200"/>
    <x v="1"/>
    <m/>
    <n v="0"/>
    <n v="4"/>
    <s v="cathedrals group"/>
    <s v="post 1999"/>
    <n v="10510"/>
    <n v="625"/>
    <n v="11135"/>
    <s v="Medium"/>
    <n v="5.6129321957790754"/>
    <n v="7125"/>
    <n v="95"/>
    <n v="1515"/>
    <n v="6.27"/>
    <n v="0"/>
    <n v="0"/>
    <m/>
    <n v="33"/>
    <n v="46.5"/>
    <n v="0.3473684210526316"/>
    <n v="2.1782178217821781E-2"/>
  </r>
  <r>
    <s v="SC"/>
    <s v="Warwick"/>
    <x v="4"/>
    <x v="2"/>
    <x v="0"/>
    <x v="3"/>
    <n v="9"/>
    <x v="5"/>
    <m/>
    <n v="1"/>
    <n v="2"/>
    <s v="Russell Group"/>
    <s v="1960s"/>
    <n v="16500"/>
    <n v="9580"/>
    <n v="26080"/>
    <s v="Big"/>
    <n v="36.733128834355824"/>
    <n v="2080"/>
    <n v="1565"/>
    <n v="6815"/>
    <n v="22.96"/>
    <n v="846"/>
    <n v="15539"/>
    <n v="5.4443659999999996"/>
    <n v="2576"/>
    <n v="58"/>
    <n v="1.6460063897763579"/>
    <n v="0.3779897285399853"/>
  </r>
  <r>
    <s v="SL"/>
    <s v="West London"/>
    <x v="0"/>
    <x v="1"/>
    <x v="2"/>
    <x v="0"/>
    <n v="200"/>
    <x v="4"/>
    <s v="Yes"/>
    <n v="200"/>
    <n v="3"/>
    <s v="million plus"/>
    <s v="post 1992"/>
    <n v="9100"/>
    <n v="1960"/>
    <n v="11055"/>
    <s v="Medium"/>
    <n v="17.729534147444596"/>
    <n v="1905"/>
    <n v="305"/>
    <n v="1520"/>
    <n v="20.07"/>
    <n v="0"/>
    <n v="0"/>
    <m/>
    <n v="110"/>
    <n v="53.4"/>
    <n v="0.36065573770491804"/>
    <n v="7.2368421052631582E-2"/>
  </r>
  <r>
    <s v="JM"/>
    <s v="West of England, Bristol"/>
    <x v="1"/>
    <x v="0"/>
    <x v="2"/>
    <x v="3"/>
    <n v="49"/>
    <x v="2"/>
    <s v="Yes"/>
    <n v="5"/>
    <n v="3"/>
    <s v="University Alliance"/>
    <s v="post 1992"/>
    <n v="25610"/>
    <n v="3950"/>
    <n v="29555"/>
    <s v="Big"/>
    <n v="13.364912874302149"/>
    <n v="190"/>
    <n v="475"/>
    <n v="3990"/>
    <n v="11.9"/>
    <n v="0"/>
    <n v="0"/>
    <m/>
    <n v="471"/>
    <n v="45.1"/>
    <n v="0.991578947368421"/>
    <n v="0.11804511278195488"/>
  </r>
  <r>
    <s v="SL"/>
    <s v="West of Scotland"/>
    <x v="40"/>
    <x v="1"/>
    <x v="0"/>
    <x v="0"/>
    <n v="61"/>
    <x v="0"/>
    <m/>
    <n v="7"/>
    <n v="3"/>
    <s v="miilion plus"/>
    <s v="post 1992"/>
    <n v="15040"/>
    <n v="1985"/>
    <n v="17025"/>
    <s v="Medium"/>
    <n v="11.659324522760645"/>
    <n v="340"/>
    <n v="135"/>
    <n v="1400"/>
    <n v="9.64"/>
    <n v="0"/>
    <n v="0"/>
    <m/>
    <n v="304"/>
    <n v="61.5"/>
    <n v="2.251851851851852"/>
    <n v="0.21714285714285714"/>
  </r>
  <r>
    <s v="SC"/>
    <s v="Westminster"/>
    <x v="25"/>
    <x v="1"/>
    <x v="2"/>
    <x v="2"/>
    <n v="81"/>
    <x v="4"/>
    <s v="Yes"/>
    <n v="9"/>
    <n v="3"/>
    <s v="Unaffiliated"/>
    <s v="post 1992"/>
    <n v="12440"/>
    <n v="6445"/>
    <n v="18885"/>
    <s v="Medium"/>
    <n v="34.127614508869478"/>
    <n v="2940"/>
    <n v="620"/>
    <n v="2475"/>
    <n v="25.05"/>
    <n v="0"/>
    <n v="0"/>
    <m/>
    <n v="190"/>
    <n v="38.200000000000003"/>
    <n v="0.30645161290322581"/>
    <n v="7.6767676767676762E-2"/>
  </r>
  <r>
    <s v="JM"/>
    <s v="Winchester"/>
    <x v="41"/>
    <x v="2"/>
    <x v="0"/>
    <x v="2"/>
    <n v="200"/>
    <x v="9"/>
    <m/>
    <n v="200"/>
    <n v="3"/>
    <s v="Cathedrals Group &amp; GuildHE"/>
    <s v="post 1999"/>
    <n v="7325"/>
    <n v="445"/>
    <n v="7770"/>
    <s v="Medium"/>
    <n v="5.7271557271557274"/>
    <n v="6555"/>
    <n v="125"/>
    <n v="1245"/>
    <n v="10.039999999999999"/>
    <n v="0"/>
    <n v="0"/>
    <m/>
    <n v="67"/>
    <n v="33.5"/>
    <n v="0.53600000000000003"/>
    <n v="5.3815261044176707E-2"/>
  </r>
  <r>
    <s v="JM"/>
    <s v="Wolverhampton"/>
    <x v="7"/>
    <x v="0"/>
    <x v="1"/>
    <x v="2"/>
    <n v="81"/>
    <x v="5"/>
    <m/>
    <n v="9"/>
    <n v="4"/>
    <s v="million plus"/>
    <s v="post 1992"/>
    <n v="18190"/>
    <n v="860"/>
    <n v="19045"/>
    <s v="Medium"/>
    <n v="4.5156208978734576"/>
    <n v="65"/>
    <n v="215"/>
    <n v="2490"/>
    <n v="8.6300000000000008"/>
    <n v="0"/>
    <n v="0"/>
    <m/>
    <n v="135"/>
    <n v="37.5"/>
    <n v="0.62790697674418605"/>
    <n v="5.4216867469879519E-2"/>
  </r>
  <r>
    <s v="SL"/>
    <s v="Worcester"/>
    <x v="42"/>
    <x v="1"/>
    <x v="0"/>
    <x v="0"/>
    <n v="200"/>
    <x v="5"/>
    <m/>
    <n v="200"/>
    <n v="3"/>
    <s v="GuildHE"/>
    <s v="post 1999"/>
    <n v="9435"/>
    <n v="640"/>
    <n v="10075"/>
    <s v="Medium"/>
    <n v="6.3523573200992551"/>
    <n v="3510"/>
    <n v="265"/>
    <n v="2945"/>
    <n v="9"/>
    <n v="0"/>
    <n v="0"/>
    <m/>
    <n v="83"/>
    <n v="39.700000000000003"/>
    <n v="0.31320754716981131"/>
    <n v="2.8183361629881155E-2"/>
  </r>
  <r>
    <s v="SC"/>
    <s v="Writtle University College"/>
    <x v="1"/>
    <x v="3"/>
    <x v="2"/>
    <x v="2"/>
    <n v="200"/>
    <x v="3"/>
    <m/>
    <n v="200"/>
    <s v="n/a"/>
    <s v="GuildHE"/>
    <s v="19th century"/>
    <n v="690"/>
    <n v="60"/>
    <n v="750"/>
    <s v="Small"/>
    <n v="8"/>
    <n v="0"/>
    <n v="20"/>
    <n v="280"/>
    <n v="7.14"/>
    <n v="0"/>
    <n v="0"/>
    <m/>
    <n v="6"/>
    <n v="60"/>
    <n v="0.3"/>
    <n v="2.1428571428571429E-2"/>
  </r>
  <r>
    <s v="SL"/>
    <s v="York"/>
    <x v="43"/>
    <x v="2"/>
    <x v="0"/>
    <x v="3"/>
    <n v="16"/>
    <x v="8"/>
    <s v="Yes"/>
    <n v="2"/>
    <n v="2"/>
    <s v="Russell Group"/>
    <s v="1960s"/>
    <n v="15280"/>
    <n v="4185"/>
    <n v="19470"/>
    <s v="Medium"/>
    <n v="21.494607087827429"/>
    <n v="3755"/>
    <n v="805"/>
    <n v="4370"/>
    <n v="18.420000000000002"/>
    <n v="719"/>
    <n v="2309"/>
    <n v="31.139019999999999"/>
    <n v="1716"/>
    <n v="52.8"/>
    <n v="2.1316770186335403"/>
    <n v="0.39267734553775746"/>
  </r>
  <r>
    <s v="SL"/>
    <s v="York St John University"/>
    <x v="1"/>
    <x v="1"/>
    <x v="0"/>
    <x v="0"/>
    <n v="200"/>
    <x v="8"/>
    <s v="Yes"/>
    <n v="200"/>
    <n v="4"/>
    <s v="Cathedrals Group &amp; GuildHE"/>
    <s v="post 1999"/>
    <n v="6265"/>
    <n v="350"/>
    <n v="6620"/>
    <s v="Medium"/>
    <n v="5.287009063444108"/>
    <n v="1835"/>
    <n v="65"/>
    <n v="865"/>
    <n v="7.51"/>
    <n v="0"/>
    <n v="0"/>
    <m/>
    <n v="46"/>
    <n v="28"/>
    <n v="0.70769230769230773"/>
    <n v="5.3179190751445088E-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
  <r>
    <x v="0"/>
  </r>
  <r>
    <x v="0"/>
  </r>
  <r>
    <x v="0"/>
  </r>
  <r>
    <x v="0"/>
  </r>
  <r>
    <x v="0"/>
  </r>
  <r>
    <x v="1"/>
  </r>
  <r>
    <x v="0"/>
  </r>
  <r>
    <x v="0"/>
  </r>
  <r>
    <x v="1"/>
  </r>
  <r>
    <x v="0"/>
  </r>
  <r>
    <x v="0"/>
  </r>
  <r>
    <x v="0"/>
  </r>
  <r>
    <x v="1"/>
  </r>
  <r>
    <x v="0"/>
  </r>
  <r>
    <x v="1"/>
  </r>
  <r>
    <x v="0"/>
  </r>
  <r>
    <x v="0"/>
  </r>
  <r>
    <x v="0"/>
  </r>
  <r>
    <x v="1"/>
  </r>
  <r>
    <x v="0"/>
  </r>
  <r>
    <x v="0"/>
  </r>
  <r>
    <x v="0"/>
  </r>
  <r>
    <x v="2"/>
  </r>
  <r>
    <x v="0"/>
  </r>
  <r>
    <x v="0"/>
  </r>
  <r>
    <x v="1"/>
  </r>
  <r>
    <x v="0"/>
  </r>
  <r>
    <x v="0"/>
  </r>
  <r>
    <x v="0"/>
  </r>
  <r>
    <x v="1"/>
  </r>
  <r>
    <x v="2"/>
  </r>
  <r>
    <x v="0"/>
  </r>
  <r>
    <x v="1"/>
  </r>
  <r>
    <x v="1"/>
  </r>
  <r>
    <x v="0"/>
  </r>
  <r>
    <x v="1"/>
  </r>
  <r>
    <x v="0"/>
  </r>
  <r>
    <x v="0"/>
  </r>
  <r>
    <x v="0"/>
  </r>
  <r>
    <x v="0"/>
  </r>
  <r>
    <x v="0"/>
  </r>
  <r>
    <x v="0"/>
  </r>
  <r>
    <x v="1"/>
  </r>
  <r>
    <x v="1"/>
  </r>
  <r>
    <x v="0"/>
  </r>
  <r>
    <x v="0"/>
  </r>
  <r>
    <x v="0"/>
  </r>
  <r>
    <x v="0"/>
  </r>
  <r>
    <x v="1"/>
  </r>
  <r>
    <x v="1"/>
  </r>
  <r>
    <x v="0"/>
  </r>
  <r>
    <x v="0"/>
  </r>
  <r>
    <x v="1"/>
  </r>
  <r>
    <x v="1"/>
  </r>
  <r>
    <x v="2"/>
  </r>
  <r>
    <x v="1"/>
  </r>
  <r>
    <x v="0"/>
  </r>
  <r>
    <x v="0"/>
  </r>
  <r>
    <x v="0"/>
  </r>
  <r>
    <x v="0"/>
  </r>
  <r>
    <x v="0"/>
  </r>
  <r>
    <x v="0"/>
  </r>
  <r>
    <x v="0"/>
  </r>
  <r>
    <x v="0"/>
  </r>
  <r>
    <x v="1"/>
  </r>
  <r>
    <x v="1"/>
  </r>
  <r>
    <x v="1"/>
  </r>
  <r>
    <x v="1"/>
  </r>
  <r>
    <x v="0"/>
  </r>
  <r>
    <x v="0"/>
  </r>
  <r>
    <x v="0"/>
  </r>
  <r>
    <x v="1"/>
  </r>
  <r>
    <x v="0"/>
  </r>
  <r>
    <x v="0"/>
  </r>
  <r>
    <x v="0"/>
  </r>
  <r>
    <x v="0"/>
  </r>
  <r>
    <x v="0"/>
  </r>
  <r>
    <x v="0"/>
  </r>
  <r>
    <x v="2"/>
  </r>
  <r>
    <x v="0"/>
  </r>
  <r>
    <x v="0"/>
  </r>
  <r>
    <x v="0"/>
  </r>
  <r>
    <x v="2"/>
  </r>
  <r>
    <x v="0"/>
  </r>
  <r>
    <x v="0"/>
  </r>
  <r>
    <x v="0"/>
  </r>
  <r>
    <x v="0"/>
  </r>
  <r>
    <x v="0"/>
  </r>
  <r>
    <x v="1"/>
  </r>
  <r>
    <x v="1"/>
  </r>
  <r>
    <x v="0"/>
  </r>
  <r>
    <x v="2"/>
  </r>
  <r>
    <x v="0"/>
  </r>
  <r>
    <x v="0"/>
  </r>
  <r>
    <x v="0"/>
  </r>
  <r>
    <x v="0"/>
  </r>
  <r>
    <x v="0"/>
  </r>
  <r>
    <x v="1"/>
  </r>
  <r>
    <x v="0"/>
  </r>
  <r>
    <x v="0"/>
  </r>
  <r>
    <x v="0"/>
  </r>
  <r>
    <x v="1"/>
  </r>
  <r>
    <x v="1"/>
  </r>
  <r>
    <x v="0"/>
  </r>
  <r>
    <x v="1"/>
  </r>
  <r>
    <x v="0"/>
  </r>
  <r>
    <x v="0"/>
  </r>
  <r>
    <x v="2"/>
  </r>
  <r>
    <x v="0"/>
  </r>
  <r>
    <x v="1"/>
  </r>
  <r>
    <x v="0"/>
  </r>
  <r>
    <x v="0"/>
  </r>
  <r>
    <x v="0"/>
  </r>
  <r>
    <x v="0"/>
  </r>
  <r>
    <x v="0"/>
  </r>
  <r>
    <x v="0"/>
  </r>
  <r>
    <x v="0"/>
  </r>
  <r>
    <x v="0"/>
  </r>
  <r>
    <x v="0"/>
  </r>
  <r>
    <x v="0"/>
  </r>
  <r>
    <x v="0"/>
  </r>
  <r>
    <x v="0"/>
  </r>
  <r>
    <x v="0"/>
  </r>
  <r>
    <x v="1"/>
  </r>
  <r>
    <x v="0"/>
  </r>
  <r>
    <x v="0"/>
  </r>
  <r>
    <x v="0"/>
  </r>
  <r>
    <x v="0"/>
  </r>
  <r>
    <x v="1"/>
  </r>
  <r>
    <x v="0"/>
  </r>
  <r>
    <x v="0"/>
  </r>
  <r>
    <x v="0"/>
  </r>
  <r>
    <x v="2"/>
  </r>
  <r>
    <x v="0"/>
  </r>
  <r>
    <x v="0"/>
  </r>
  <r>
    <x v="0"/>
  </r>
  <r>
    <x v="1"/>
  </r>
  <r>
    <x v="1"/>
  </r>
  <r>
    <x v="0"/>
  </r>
  <r>
    <x v="0"/>
  </r>
  <r>
    <x v="0"/>
  </r>
  <r>
    <x v="1"/>
  </r>
  <r>
    <x v="0"/>
  </r>
  <r>
    <x v="0"/>
  </r>
  <r>
    <x v="0"/>
  </r>
  <r>
    <x v="0"/>
  </r>
  <r>
    <x v="1"/>
  </r>
  <r>
    <x v="0"/>
  </r>
  <r>
    <x v="1"/>
  </r>
  <r>
    <x v="0"/>
  </r>
  <r>
    <x v="0"/>
  </r>
  <r>
    <x v="0"/>
  </r>
  <r>
    <x v="1"/>
  </r>
  <r>
    <x v="0"/>
  </r>
  <r>
    <x v="0"/>
  </r>
  <r>
    <x v="0"/>
  </r>
  <r>
    <x v="1"/>
  </r>
  <r>
    <x v="0"/>
  </r>
  <r>
    <x v="0"/>
  </r>
  <r>
    <x v="0"/>
  </r>
  <r>
    <x v="0"/>
  </r>
  <r>
    <x v="1"/>
  </r>
  <r>
    <x v="0"/>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Full dataset" cacheId="11" applyNumberFormats="0" applyBorderFormats="0" applyFontFormats="0" applyPatternFormats="0" applyAlignmentFormats="0" applyWidthHeightFormats="0" dataCaption="" updatedVersion="8" compact="0" compactData="0">
  <location ref="C174:D179" firstHeaderRow="1" firstDataRow="1" firstDataCol="1"/>
  <pivotFields count="1">
    <pivotField name="Document type" axis="axisRow" dataField="1" compact="0" outline="0" multipleItemSelectionAllowed="1" showAll="0" sortType="ascending">
      <items count="5">
        <item x="0"/>
        <item x="1"/>
        <item x="2"/>
        <item x="3"/>
        <item t="default"/>
      </items>
    </pivotField>
  </pivotFields>
  <rowFields count="1">
    <field x="0"/>
  </rowFields>
  <rowItems count="5">
    <i>
      <x/>
    </i>
    <i>
      <x v="1"/>
    </i>
    <i>
      <x v="2"/>
    </i>
    <i>
      <x v="3"/>
    </i>
    <i t="grand">
      <x/>
    </i>
  </rowItems>
  <colItems count="1">
    <i/>
  </colItems>
  <dataFields count="1">
    <dataField name="COUNTA of Document type"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11000000}" name="Pivot Tables 5" cacheId="8" applyNumberFormats="0" applyBorderFormats="0" applyFontFormats="0" applyPatternFormats="0" applyAlignmentFormats="0" applyWidthHeightFormats="0" dataCaption="" updatedVersion="8" compact="0" compactData="0">
  <location ref="A41:G5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dataField="1"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Total Non-UK" fld="14"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300-000006000000}" name="Pivot Tables 15" cacheId="8" applyNumberFormats="0" applyBorderFormats="0" applyFontFormats="0" applyPatternFormats="0" applyAlignmentFormats="0" applyWidthHeightFormats="0" dataCaption="" updatedVersion="8" compact="0" compactData="0">
  <location ref="A141:G15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dataField="1"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Proportion international research income to total" fld="24"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300-000012000000}" name="Pivot Tables 6" cacheId="8" applyNumberFormats="0" applyBorderFormats="0" applyFontFormats="0" applyPatternFormats="0" applyAlignmentFormats="0" applyWidthHeightFormats="0" dataCaption="" updatedVersion="8" compact="0" compactData="0">
  <location ref="I41:O5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dataField="1"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Total Non-UK" fld="14"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 Tables" cacheId="8" applyNumberFormats="0" applyBorderFormats="0" applyFontFormats="0" applyPatternFormats="0" applyAlignmentFormats="0" applyWidthHeightFormats="0" dataCaption="" updatedVersion="8" compact="0" compactData="0">
  <location ref="A1:G18" firstHeaderRow="1" firstDataRow="2" firstDataCol="2"/>
  <pivotFields count="29">
    <pivotField name="Coder" compact="0" outline="0" multipleItemSelectionAllowed="1" showAll="0"/>
    <pivotField name="Institution" dataField="1"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4"/>
    <field x="3"/>
  </rowFields>
  <rowItems count="16">
    <i>
      <x/>
      <x/>
    </i>
    <i r="1">
      <x v="1"/>
    </i>
    <i r="1">
      <x v="2"/>
    </i>
    <i r="1">
      <x v="3"/>
    </i>
    <i t="default">
      <x/>
    </i>
    <i>
      <x v="1"/>
      <x/>
    </i>
    <i r="1">
      <x v="1"/>
    </i>
    <i r="1">
      <x v="2"/>
    </i>
    <i r="1">
      <x v="3"/>
    </i>
    <i t="default">
      <x v="1"/>
    </i>
    <i>
      <x v="2"/>
      <x/>
    </i>
    <i r="1">
      <x v="1"/>
    </i>
    <i r="1">
      <x v="2"/>
    </i>
    <i r="1">
      <x v="3"/>
    </i>
    <i t="default">
      <x v="2"/>
    </i>
    <i t="grand">
      <x/>
    </i>
  </rowItems>
  <colFields count="1">
    <field x="5"/>
  </colFields>
  <colItems count="5">
    <i>
      <x/>
    </i>
    <i>
      <x v="1"/>
    </i>
    <i>
      <x v="2"/>
    </i>
    <i>
      <x v="3"/>
    </i>
    <i t="grand">
      <x/>
    </i>
  </colItems>
  <dataFields count="1">
    <dataField name="COUNTA of Institu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 Tables 11" cacheId="8" applyNumberFormats="0" applyBorderFormats="0" applyFontFormats="0" applyPatternFormats="0" applyAlignmentFormats="0" applyWidthHeightFormats="0" dataCaption="" updatedVersion="8" compact="0" compactData="0">
  <location ref="I81:O9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dataField="1"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Total non-UK staff" fld="19"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300-000007000000}" name="Pivot Tables 16" cacheId="8" applyNumberFormats="0" applyBorderFormats="0" applyFontFormats="0" applyPatternFormats="0" applyAlignmentFormats="0" applyWidthHeightFormats="0" dataCaption="" updatedVersion="8" compact="0" compactData="0">
  <location ref="A161:G17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dataField="1"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Proportion international research income to total" fld="24"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300-00000B000000}" name="Pivot Tables 2" cacheId="8" applyNumberFormats="0" applyBorderFormats="0" applyFontFormats="0" applyPatternFormats="0" applyAlignmentFormats="0" applyWidthHeightFormats="0" dataCaption="" updatedVersion="8" compact="0" compactData="0">
  <location ref="I1:X20" firstHeaderRow="1" firstDataRow="2" firstDataCol="2"/>
  <pivotFields count="29">
    <pivotField name="Coder" compact="0" outline="0" multipleItemSelectionAllowed="1" showAll="0"/>
    <pivotField name="Institution" dataField="1"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compact="0" outline="0" multipleItemSelectionAllowed="1" showAll="0"/>
    <pivotField name="Mission" axis="axisRow" compact="0" outline="0" multipleItemSelectionAllowed="1" showAll="0" sortType="ascending">
      <items count="5">
        <item x="3"/>
        <item x="0"/>
        <item x="2"/>
        <item x="1"/>
        <item t="default"/>
      </items>
    </pivotField>
    <pivotField name="THE UK Rank 2021" compact="0" outline="0" multipleItemSelectionAllowed="1" showAll="0"/>
    <pivotField name="Region" axis="axisCol" compact="0" outline="0" multipleItemSelectionAllowed="1" showAll="0" sortType="ascending">
      <items count="14">
        <item x="6"/>
        <item x="3"/>
        <item x="4"/>
        <item x="10"/>
        <item x="7"/>
        <item x="12"/>
        <item x="0"/>
        <item x="9"/>
        <item x="2"/>
        <item x="1"/>
        <item x="5"/>
        <item x="8"/>
        <item x="11"/>
        <item t="default"/>
      </items>
    </pivotField>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5"/>
    <field x="3"/>
  </rowFields>
  <rowItems count="18">
    <i>
      <x/>
      <x/>
    </i>
    <i r="1">
      <x v="1"/>
    </i>
    <i r="1">
      <x v="2"/>
    </i>
    <i t="default">
      <x/>
    </i>
    <i>
      <x v="1"/>
      <x/>
    </i>
    <i r="1">
      <x v="1"/>
    </i>
    <i r="1">
      <x v="2"/>
    </i>
    <i t="default">
      <x v="1"/>
    </i>
    <i>
      <x v="2"/>
      <x/>
    </i>
    <i r="1">
      <x v="1"/>
    </i>
    <i r="1">
      <x v="2"/>
    </i>
    <i r="1">
      <x v="3"/>
    </i>
    <i t="default">
      <x v="2"/>
    </i>
    <i>
      <x v="3"/>
      <x v="1"/>
    </i>
    <i r="1">
      <x v="2"/>
    </i>
    <i r="1">
      <x v="3"/>
    </i>
    <i t="default">
      <x v="3"/>
    </i>
    <i t="grand">
      <x/>
    </i>
  </rowItems>
  <colFields count="1">
    <field x="7"/>
  </colFields>
  <colItems count="14">
    <i>
      <x/>
    </i>
    <i>
      <x v="1"/>
    </i>
    <i>
      <x v="2"/>
    </i>
    <i>
      <x v="3"/>
    </i>
    <i>
      <x v="4"/>
    </i>
    <i>
      <x v="5"/>
    </i>
    <i>
      <x v="6"/>
    </i>
    <i>
      <x v="7"/>
    </i>
    <i>
      <x v="8"/>
    </i>
    <i>
      <x v="9"/>
    </i>
    <i>
      <x v="10"/>
    </i>
    <i>
      <x v="11"/>
    </i>
    <i>
      <x v="12"/>
    </i>
    <i t="grand">
      <x/>
    </i>
  </colItems>
  <dataFields count="1">
    <dataField name="COUNTA of Institu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300-00000C000000}" name="Pivot Tables 20" cacheId="8" applyNumberFormats="0" applyBorderFormats="0" applyFontFormats="0" applyPatternFormats="0" applyAlignmentFormats="0" applyWidthHeightFormats="0" dataCaption="" updatedVersion="8" compact="0" compactData="0">
  <location ref="I201:O21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dataField="1"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International collaboration # 2019" fld="25"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300-000013000000}" name="Pivot Tables 7" cacheId="8" applyNumberFormats="0" applyBorderFormats="0" applyFontFormats="0" applyPatternFormats="0" applyAlignmentFormats="0" applyWidthHeightFormats="0" dataCaption="" updatedVersion="8" compact="0" compactData="0">
  <location ref="Q41:W5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dataField="1"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Proportion international students" fld="17"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300-000008000000}" name="Pivot Tables 17" cacheId="8" applyNumberFormats="0" applyBorderFormats="0" applyFontFormats="0" applyPatternFormats="0" applyAlignmentFormats="0" applyWidthHeightFormats="0" dataCaption="" updatedVersion="8" compact="0" compactData="0">
  <location ref="I161:O17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dataField="1"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Total research income" fld="23"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9000000}" name="Pivot Tables 18" cacheId="8" applyNumberFormats="0" applyBorderFormats="0" applyFontFormats="0" applyPatternFormats="0" applyAlignmentFormats="0" applyWidthHeightFormats="0" dataCaption="" updatedVersion="8" compact="0" compactData="0">
  <location ref="A181:G19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dataField="1"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Proportion international research income to total" fld="24"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 Tables 12" cacheId="8" applyNumberFormats="0" applyBorderFormats="0" applyFontFormats="0" applyPatternFormats="0" applyAlignmentFormats="0" applyWidthHeightFormats="0" dataCaption="" updatedVersion="8" compact="0" compactData="0">
  <location ref="A101:G11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dataField="1"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Proportion international staff" fld="21"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300-00000F000000}" name="Pivot Tables 3" cacheId="8" applyNumberFormats="0" applyBorderFormats="0" applyFontFormats="0" applyPatternFormats="0" applyAlignmentFormats="0" applyWidthHeightFormats="0" dataCaption="" updatedVersion="8" compact="0" compactData="0">
  <location ref="A21:G3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dataField="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THE UK Rank 2021" fld="6"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D000000}" name="Pivot Tables 21" cacheId="8" applyNumberFormats="0" applyBorderFormats="0" applyFontFormats="0" applyPatternFormats="0" applyAlignmentFormats="0" applyWidthHeightFormats="0" dataCaption="" updatedVersion="8" compact="0" compactData="0">
  <location ref="A221:G23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dataField="1"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International Collaboration (%) 2019" fld="26"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300-000014000000}" name="Pivot Tables 8" cacheId="8" applyNumberFormats="0" applyBorderFormats="0" applyFontFormats="0" applyPatternFormats="0" applyAlignmentFormats="0" applyWidthHeightFormats="0" dataCaption="" updatedVersion="8" compact="0" compactData="0">
  <location ref="A61:G7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dataField="1"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TNHE 2019/20 enrolments" fld="18"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 Tables 13" cacheId="8" applyNumberFormats="0" applyBorderFormats="0" applyFontFormats="0" applyPatternFormats="0" applyAlignmentFormats="0" applyWidthHeightFormats="0" dataCaption="" updatedVersion="8" compact="0" compactData="0">
  <location ref="A121:G13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dataField="1"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Non-UK total research income £000s 2018/19" fld="22"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 Tables 14" cacheId="8" applyNumberFormats="0" applyBorderFormats="0" applyFontFormats="0" applyPatternFormats="0" applyAlignmentFormats="0" applyWidthHeightFormats="0" dataCaption="" updatedVersion="8" compact="0" compactData="0">
  <location ref="I121:O13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dataField="1"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Non-UK total research income £000s 2018/19" fld="22"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15000000}" name="Pivot Tables 9" cacheId="8" applyNumberFormats="0" applyBorderFormats="0" applyFontFormats="0" applyPatternFormats="0" applyAlignmentFormats="0" applyWidthHeightFormats="0" dataCaption="" updatedVersion="8" compact="0" compactData="0">
  <location ref="I61:O7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dataField="1"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TNHE 2019/20 enrolments" fld="18"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10000000}" name="Pivot Tables 4" cacheId="8" applyNumberFormats="0" applyBorderFormats="0" applyFontFormats="0" applyPatternFormats="0" applyAlignmentFormats="0" applyWidthHeightFormats="0" dataCaption="" updatedVersion="8" compact="0" compactData="0">
  <location ref="I21:O3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dataField="1"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AVERAGE of Total student body" fld="15"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300-00000E000000}" name="Pivot Tables 22" cacheId="8" applyNumberFormats="0" applyBorderFormats="0" applyFontFormats="0" applyPatternFormats="0" applyAlignmentFormats="0" applyWidthHeightFormats="0" dataCaption="" updatedVersion="8" compact="0" compactData="0">
  <location ref="A241:B286" firstHeaderRow="1" firstDataRow="1" firstDataCol="1"/>
  <pivotFields count="29">
    <pivotField name="Coder" compact="0" outline="0" multipleItemSelectionAllowed="1" showAll="0"/>
    <pivotField name="Institution" compact="0" outline="0" multipleItemSelectionAllowed="1" showAll="0"/>
    <pivotField name="Document type" axis="axisRow" dataField="1" compact="0" outline="0" multipleItemSelectionAllowed="1" showAll="0" sortType="ascending">
      <items count="45">
        <item x="17"/>
        <item x="26"/>
        <item x="39"/>
        <item x="27"/>
        <item x="37"/>
        <item x="25"/>
        <item x="12"/>
        <item x="32"/>
        <item x="18"/>
        <item x="4"/>
        <item x="23"/>
        <item x="31"/>
        <item x="36"/>
        <item x="5"/>
        <item x="2"/>
        <item x="15"/>
        <item x="20"/>
        <item x="10"/>
        <item x="21"/>
        <item x="29"/>
        <item x="43"/>
        <item x="28"/>
        <item x="34"/>
        <item x="33"/>
        <item x="3"/>
        <item x="16"/>
        <item x="8"/>
        <item x="0"/>
        <item x="30"/>
        <item x="7"/>
        <item x="42"/>
        <item x="14"/>
        <item x="13"/>
        <item x="41"/>
        <item x="24"/>
        <item x="1"/>
        <item x="40"/>
        <item x="22"/>
        <item x="11"/>
        <item x="35"/>
        <item x="6"/>
        <item x="9"/>
        <item x="19"/>
        <item x="38"/>
        <item t="default"/>
      </items>
    </pivotField>
    <pivotField name="Reputation" compact="0" outline="0" multipleItemSelectionAllowed="1" showAll="0"/>
    <pivotField name="Affect" compact="0" outline="0" multipleItemSelectionAllowed="1" showAll="0"/>
    <pivotField name="Mission" compact="0" outline="0" multipleItemSelectionAllowed="1" showAll="0"/>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1">
    <field x="2"/>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Items count="1">
    <i/>
  </colItems>
  <dataFields count="1">
    <dataField name="COUNTA of Document type"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A000000}" name="Pivot Tables 19" cacheId="8" applyNumberFormats="0" applyBorderFormats="0" applyFontFormats="0" applyPatternFormats="0" applyAlignmentFormats="0" applyWidthHeightFormats="0" dataCaption="" updatedVersion="8" compact="0" compactData="0">
  <location ref="A201:G21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dataField="1"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International collaboration # 2019" fld="25"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 Tables 10" cacheId="8" applyNumberFormats="0" applyBorderFormats="0" applyFontFormats="0" applyPatternFormats="0" applyAlignmentFormats="0" applyWidthHeightFormats="0" dataCaption="" updatedVersion="8" compact="0" compactData="0">
  <location ref="A81:G99" firstHeaderRow="1" firstDataRow="2" firstDataCol="2"/>
  <pivotFields count="29">
    <pivotField name="Coder" compact="0" outline="0" multipleItemSelectionAllowed="1" showAll="0"/>
    <pivotField name="Institution" compact="0" outline="0" multipleItemSelectionAllowed="1" showAll="0"/>
    <pivotField name="Document type" compact="0" outline="0" multipleItemSelectionAllowed="1" showAll="0"/>
    <pivotField name="Reputation" axis="axisRow" compact="0" outline="0" multipleItemSelectionAllowed="1" showAll="0" sortType="ascending">
      <items count="5">
        <item x="2"/>
        <item x="1"/>
        <item x="0"/>
        <item x="3"/>
        <item t="default"/>
      </items>
    </pivotField>
    <pivotField name="Affect" axis="axisRow" compact="0" outline="0" multipleItemSelectionAllowed="1" showAll="0" sortType="ascending">
      <items count="4">
        <item x="1"/>
        <item x="0"/>
        <item x="2"/>
        <item t="default"/>
      </items>
    </pivotField>
    <pivotField name="Mission" axis="axisCol" compact="0" outline="0" multipleItemSelectionAllowed="1" showAll="0" sortType="ascending">
      <items count="5">
        <item x="3"/>
        <item x="0"/>
        <item x="2"/>
        <item x="1"/>
        <item t="default"/>
      </items>
    </pivotField>
    <pivotField name="THE UK Rank 2021" compact="0" outline="0" multipleItemSelectionAllowed="1" showAll="0"/>
    <pivotField name="Region" compact="0" outline="0" multipleItemSelectionAllowed="1" showAll="0"/>
    <pivotField name="Location tourist appeal: top 20 towns ONS" compact="0" outline="0" multipleItemSelectionAllowed="1" showAll="0"/>
    <pivotField name="THE rank rounded" compact="0" numFmtId="3" outline="0" multipleItemSelectionAllowed="1" showAll="0"/>
    <pivotField name="Boliver cluster" compact="0" outline="0" multipleItemSelectionAllowed="1" showAll="0"/>
    <pivotField name="Mission group" compact="0" numFmtId="3" outline="0" multipleItemSelectionAllowed="1" showAll="0"/>
    <pivotField name="Institution age - date of University or University college status" compact="0" numFmtId="3" outline="0" multipleItemSelectionAllowed="1" showAll="0"/>
    <pivotField name="Total UK student enrolments" compact="0" numFmtId="3" outline="0" multipleItemSelectionAllowed="1" showAll="0"/>
    <pivotField name="Total Non-UK" compact="0" numFmtId="3" outline="0" multipleItemSelectionAllowed="1" showAll="0"/>
    <pivotField name="Total student body" compact="0" numFmtId="3" outline="0" multipleItemSelectionAllowed="1" showAll="0"/>
    <pivotField name="Size (small &lt; 4405, big &gt; 24784)" compact="0" numFmtId="1" outline="0" multipleItemSelectionAllowed="1" showAll="0"/>
    <pivotField name="Proportion international students" compact="0" numFmtId="1" outline="0" multipleItemSelectionAllowed="1" showAll="0"/>
    <pivotField name="TNHE 2019/20 enrolments" compact="0" outline="0" multipleItemSelectionAllowed="1" showAll="0"/>
    <pivotField name="Total non-UK staff" dataField="1" compact="0" outline="0" multipleItemSelectionAllowed="1" showAll="0"/>
    <pivotField name="Total staff" compact="0" outline="0" multipleItemSelectionAllowed="1" showAll="0"/>
    <pivotField name="Proportion international staff" compact="0" outline="0" multipleItemSelectionAllowed="1" showAll="0"/>
    <pivotField name="Non-UK total research income £000s 2018/19" compact="0" outline="0" multipleItemSelectionAllowed="1" showAll="0"/>
    <pivotField name="Total research income" compact="0" numFmtId="3" outline="0" multipleItemSelectionAllowed="1" showAll="0"/>
    <pivotField name="Proportion international research income to total" compact="0" outline="0" multipleItemSelectionAllowed="1" showAll="0"/>
    <pivotField name="International collaboration # 2019" compact="0" outline="0" multipleItemSelectionAllowed="1" showAll="0"/>
    <pivotField name="International Collaboration (%) 2019" compact="0" outline="0" multipleItemSelectionAllowed="1" showAll="0"/>
    <pivotField name="Ratio of international collaborations to number of international staff" compact="0" numFmtId="4" outline="0" multipleItemSelectionAllowed="1" showAll="0"/>
    <pivotField name="International collaborations to total staff ratio" compact="0" numFmtId="4" outline="0" multipleItemSelectionAllowed="1" showAll="0"/>
  </pivotFields>
  <rowFields count="2">
    <field x="3"/>
    <field x="4"/>
  </rowFields>
  <rowItems count="17">
    <i>
      <x/>
      <x/>
    </i>
    <i r="1">
      <x v="1"/>
    </i>
    <i r="1">
      <x v="2"/>
    </i>
    <i t="default">
      <x/>
    </i>
    <i>
      <x v="1"/>
      <x/>
    </i>
    <i r="1">
      <x v="1"/>
    </i>
    <i r="1">
      <x v="2"/>
    </i>
    <i t="default">
      <x v="1"/>
    </i>
    <i>
      <x v="2"/>
      <x/>
    </i>
    <i r="1">
      <x v="1"/>
    </i>
    <i r="1">
      <x v="2"/>
    </i>
    <i t="default">
      <x v="2"/>
    </i>
    <i>
      <x v="3"/>
      <x/>
    </i>
    <i r="1">
      <x v="1"/>
    </i>
    <i r="1">
      <x v="2"/>
    </i>
    <i t="default">
      <x v="3"/>
    </i>
    <i t="grand">
      <x/>
    </i>
  </rowItems>
  <colFields count="1">
    <field x="5"/>
  </colFields>
  <colItems count="5">
    <i>
      <x/>
    </i>
    <i>
      <x v="1"/>
    </i>
    <i>
      <x v="2"/>
    </i>
    <i>
      <x v="3"/>
    </i>
    <i t="grand">
      <x/>
    </i>
  </colItems>
  <dataFields count="1">
    <dataField name="SUM of Total non-UK staff" fld="19"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esa.ac.uk/data-and-analysis/students" TargetMode="External"/><Relationship Id="rId13" Type="http://schemas.openxmlformats.org/officeDocument/2006/relationships/hyperlink" Target="https://www.scival.com/landing" TargetMode="External"/><Relationship Id="rId3" Type="http://schemas.openxmlformats.org/officeDocument/2006/relationships/hyperlink" Target="https://www.ons.gov.uk/peoplepopulationandcommunity/leisureandtourism/articles/traveltrends/2019" TargetMode="External"/><Relationship Id="rId7" Type="http://schemas.openxmlformats.org/officeDocument/2006/relationships/hyperlink" Target="https://www.hesa.ac.uk/data-and-analysis/students/where-from" TargetMode="External"/><Relationship Id="rId12" Type="http://schemas.openxmlformats.org/officeDocument/2006/relationships/hyperlink" Target="https://www.hesa.ac.uk/data-and-analysis/finances" TargetMode="External"/><Relationship Id="rId2" Type="http://schemas.openxmlformats.org/officeDocument/2006/relationships/hyperlink" Target="https://www.hesa.ac.uk/data-and-analysis/students/where-study" TargetMode="External"/><Relationship Id="rId16" Type="http://schemas.openxmlformats.org/officeDocument/2006/relationships/comments" Target="../comments1.xml"/><Relationship Id="rId1" Type="http://schemas.openxmlformats.org/officeDocument/2006/relationships/hyperlink" Target="https://www.timeshighereducation.com/world-university-rankings/2021/world-ranking" TargetMode="External"/><Relationship Id="rId6" Type="http://schemas.openxmlformats.org/officeDocument/2006/relationships/hyperlink" Target="https://www.hesa.ac.uk/data-and-analysis/students/where-from" TargetMode="External"/><Relationship Id="rId11" Type="http://schemas.openxmlformats.org/officeDocument/2006/relationships/hyperlink" Target="https://www.hesa.ac.uk/data-and-analysis/finances" TargetMode="External"/><Relationship Id="rId5" Type="http://schemas.openxmlformats.org/officeDocument/2006/relationships/hyperlink" Target="https://www.hesa.ac.uk/data-and-analysis/students/where-study" TargetMode="External"/><Relationship Id="rId15" Type="http://schemas.openxmlformats.org/officeDocument/2006/relationships/vmlDrawing" Target="../drawings/vmlDrawing1.vml"/><Relationship Id="rId10" Type="http://schemas.openxmlformats.org/officeDocument/2006/relationships/hyperlink" Target="https://www.hesa.ac.uk/data-and-analysis/staff" TargetMode="External"/><Relationship Id="rId4" Type="http://schemas.openxmlformats.org/officeDocument/2006/relationships/hyperlink" Target="https://www.tandfonline.com/doi/abs/10.1080/03054985.2015.1082905" TargetMode="External"/><Relationship Id="rId9" Type="http://schemas.openxmlformats.org/officeDocument/2006/relationships/hyperlink" Target="https://www.hesa.ac.uk/data-and-analysis/staff" TargetMode="External"/><Relationship Id="rId14" Type="http://schemas.openxmlformats.org/officeDocument/2006/relationships/hyperlink" Target="https://www.scival.com/land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kingston.ac.uk/aboutkingstonuniversity/howtheuniversityworks/universityplan/" TargetMode="External"/><Relationship Id="rId13" Type="http://schemas.openxmlformats.org/officeDocument/2006/relationships/hyperlink" Target="https://www.uos.ac.uk/sites/default/files/flipbooks/AcademicStrategy/mobile/index.html" TargetMode="External"/><Relationship Id="rId18" Type="http://schemas.openxmlformats.org/officeDocument/2006/relationships/printerSettings" Target="../printerSettings/printerSettings1.bin"/><Relationship Id="rId3" Type="http://schemas.openxmlformats.org/officeDocument/2006/relationships/hyperlink" Target="https://www.brighton.ac.uk/practical-wisdom/index.aspx" TargetMode="External"/><Relationship Id="rId7" Type="http://schemas.openxmlformats.org/officeDocument/2006/relationships/hyperlink" Target="https://www.kcl.ac.uk/internationalisation" TargetMode="External"/><Relationship Id="rId12" Type="http://schemas.openxmlformats.org/officeDocument/2006/relationships/hyperlink" Target="https://www.stir.ac.uk/about/professional-services/internationalisation-and-partnerships/" TargetMode="External"/><Relationship Id="rId17" Type="http://schemas.openxmlformats.org/officeDocument/2006/relationships/hyperlink" Target="https://www.york.ac.uk/about/mission-strategies/universitystrategy2014-2020/" TargetMode="External"/><Relationship Id="rId2" Type="http://schemas.openxmlformats.org/officeDocument/2006/relationships/hyperlink" Target="https://www.bradford.ac.uk/about/strategy-vision/university-strategy/" TargetMode="External"/><Relationship Id="rId16" Type="http://schemas.openxmlformats.org/officeDocument/2006/relationships/hyperlink" Target="https://warwick.ac.uk/about/strategy/international/" TargetMode="External"/><Relationship Id="rId20" Type="http://schemas.openxmlformats.org/officeDocument/2006/relationships/comments" Target="../comments2.xml"/><Relationship Id="rId1" Type="http://schemas.openxmlformats.org/officeDocument/2006/relationships/pivotTable" Target="../pivotTables/pivotTable1.xml"/><Relationship Id="rId6" Type="http://schemas.openxmlformats.org/officeDocument/2006/relationships/hyperlink" Target="https://www.herts.ac.uk/about-us/governance/strategic-plan-2020-2025" TargetMode="External"/><Relationship Id="rId11" Type="http://schemas.openxmlformats.org/officeDocument/2006/relationships/hyperlink" Target="https://www.st-andrews.ac.uk/about/governance/university-strategy/university-social-responsibility/" TargetMode="External"/><Relationship Id="rId5" Type="http://schemas.openxmlformats.org/officeDocument/2006/relationships/hyperlink" Target="https://www.uea.ac.uk/about/university-information/uea-2030-vision" TargetMode="External"/><Relationship Id="rId15" Type="http://schemas.openxmlformats.org/officeDocument/2006/relationships/hyperlink" Target="https://www.sussex.ac.uk/strategy/" TargetMode="External"/><Relationship Id="rId10" Type="http://schemas.openxmlformats.org/officeDocument/2006/relationships/hyperlink" Target="https://www.southampton.ac.uk/about/strategy/international-strategy.page" TargetMode="External"/><Relationship Id="rId19" Type="http://schemas.openxmlformats.org/officeDocument/2006/relationships/vmlDrawing" Target="../drawings/vmlDrawing2.vml"/><Relationship Id="rId4" Type="http://schemas.openxmlformats.org/officeDocument/2006/relationships/hyperlink" Target="https://www.dundee.ac.uk/strategy/" TargetMode="External"/><Relationship Id="rId9" Type="http://schemas.openxmlformats.org/officeDocument/2006/relationships/hyperlink" Target="https://www.lancaster.ac.uk/strategic-planning-and-governance/strategic-plan/" TargetMode="External"/><Relationship Id="rId14" Type="http://schemas.openxmlformats.org/officeDocument/2006/relationships/hyperlink" Target="https://www.sunderland.ac.uk/about/about-the-university/how-university-managed/strategic-plan-supporting-statements/strategic-pl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ancaster.ac.uk/strategic-planning-and-governance/strategic-plan/" TargetMode="External"/><Relationship Id="rId13" Type="http://schemas.openxmlformats.org/officeDocument/2006/relationships/hyperlink" Target="https://www.sunderland.ac.uk/about/about-the-university/how-university-managed/strategic-plan-supporting-statements/strategic-plan/" TargetMode="External"/><Relationship Id="rId3" Type="http://schemas.openxmlformats.org/officeDocument/2006/relationships/hyperlink" Target="https://www.dundee.ac.uk/strategy/" TargetMode="External"/><Relationship Id="rId7" Type="http://schemas.openxmlformats.org/officeDocument/2006/relationships/hyperlink" Target="https://www.kingston.ac.uk/aboutkingstonuniversity/howtheuniversityworks/universityplan/" TargetMode="External"/><Relationship Id="rId12" Type="http://schemas.openxmlformats.org/officeDocument/2006/relationships/hyperlink" Target="https://www.uos.ac.uk/sites/default/files/flipbooks/AcademicStrategy/mobile/index.html" TargetMode="External"/><Relationship Id="rId2" Type="http://schemas.openxmlformats.org/officeDocument/2006/relationships/hyperlink" Target="https://www.brighton.ac.uk/practical-wisdom/index.aspx" TargetMode="External"/><Relationship Id="rId16" Type="http://schemas.openxmlformats.org/officeDocument/2006/relationships/hyperlink" Target="https://www.york.ac.uk/about/mission-strategies/universitystrategy2014-2020/" TargetMode="External"/><Relationship Id="rId1" Type="http://schemas.openxmlformats.org/officeDocument/2006/relationships/hyperlink" Target="https://www.bradford.ac.uk/about/strategy-vision/university-strategy/" TargetMode="External"/><Relationship Id="rId6" Type="http://schemas.openxmlformats.org/officeDocument/2006/relationships/hyperlink" Target="https://www.kcl.ac.uk/internationalisation" TargetMode="External"/><Relationship Id="rId11" Type="http://schemas.openxmlformats.org/officeDocument/2006/relationships/hyperlink" Target="https://www.stir.ac.uk/about/professional-services/internationalisation-and-partnerships/" TargetMode="External"/><Relationship Id="rId5" Type="http://schemas.openxmlformats.org/officeDocument/2006/relationships/hyperlink" Target="https://www.herts.ac.uk/about-us/governance/strategic-plan-2020-2025" TargetMode="External"/><Relationship Id="rId15" Type="http://schemas.openxmlformats.org/officeDocument/2006/relationships/hyperlink" Target="https://warwick.ac.uk/about/strategy/international/" TargetMode="External"/><Relationship Id="rId10" Type="http://schemas.openxmlformats.org/officeDocument/2006/relationships/hyperlink" Target="https://www.st-andrews.ac.uk/about/governance/university-strategy/university-social-responsibility/" TargetMode="External"/><Relationship Id="rId4" Type="http://schemas.openxmlformats.org/officeDocument/2006/relationships/hyperlink" Target="https://www.uea.ac.uk/about/university-information/uea-2030-vision" TargetMode="External"/><Relationship Id="rId9" Type="http://schemas.openxmlformats.org/officeDocument/2006/relationships/hyperlink" Target="https://www.southampton.ac.uk/about/strategy/international-strategy.page" TargetMode="External"/><Relationship Id="rId14" Type="http://schemas.openxmlformats.org/officeDocument/2006/relationships/hyperlink" Target="https://www.sussex.ac.uk/strategy/" TargetMode="Externa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9.xml"/><Relationship Id="rId13" Type="http://schemas.openxmlformats.org/officeDocument/2006/relationships/pivotTable" Target="../pivotTables/pivotTable14.xml"/><Relationship Id="rId18" Type="http://schemas.openxmlformats.org/officeDocument/2006/relationships/pivotTable" Target="../pivotTables/pivotTable19.xml"/><Relationship Id="rId3" Type="http://schemas.openxmlformats.org/officeDocument/2006/relationships/pivotTable" Target="../pivotTables/pivotTable4.xml"/><Relationship Id="rId21" Type="http://schemas.openxmlformats.org/officeDocument/2006/relationships/pivotTable" Target="../pivotTables/pivotTable22.xml"/><Relationship Id="rId7" Type="http://schemas.openxmlformats.org/officeDocument/2006/relationships/pivotTable" Target="../pivotTables/pivotTable8.xml"/><Relationship Id="rId12" Type="http://schemas.openxmlformats.org/officeDocument/2006/relationships/pivotTable" Target="../pivotTables/pivotTable13.xml"/><Relationship Id="rId17" Type="http://schemas.openxmlformats.org/officeDocument/2006/relationships/pivotTable" Target="../pivotTables/pivotTable18.xml"/><Relationship Id="rId2" Type="http://schemas.openxmlformats.org/officeDocument/2006/relationships/pivotTable" Target="../pivotTables/pivotTable3.xml"/><Relationship Id="rId16" Type="http://schemas.openxmlformats.org/officeDocument/2006/relationships/pivotTable" Target="../pivotTables/pivotTable17.xml"/><Relationship Id="rId20" Type="http://schemas.openxmlformats.org/officeDocument/2006/relationships/pivotTable" Target="../pivotTables/pivotTable21.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openxmlformats.org/officeDocument/2006/relationships/pivotTable" Target="../pivotTables/pivotTable12.xml"/><Relationship Id="rId5" Type="http://schemas.openxmlformats.org/officeDocument/2006/relationships/pivotTable" Target="../pivotTables/pivotTable6.xml"/><Relationship Id="rId15" Type="http://schemas.openxmlformats.org/officeDocument/2006/relationships/pivotTable" Target="../pivotTables/pivotTable16.xml"/><Relationship Id="rId10" Type="http://schemas.openxmlformats.org/officeDocument/2006/relationships/pivotTable" Target="../pivotTables/pivotTable11.xml"/><Relationship Id="rId19" Type="http://schemas.openxmlformats.org/officeDocument/2006/relationships/pivotTable" Target="../pivotTables/pivotTable20.xml"/><Relationship Id="rId4" Type="http://schemas.openxmlformats.org/officeDocument/2006/relationships/pivotTable" Target="../pivotTables/pivotTable5.xml"/><Relationship Id="rId9" Type="http://schemas.openxmlformats.org/officeDocument/2006/relationships/pivotTable" Target="../pivotTables/pivotTable10.xml"/><Relationship Id="rId14" Type="http://schemas.openxmlformats.org/officeDocument/2006/relationships/pivotTable" Target="../pivotTables/pivotTable15.xml"/><Relationship Id="rId22" Type="http://schemas.openxmlformats.org/officeDocument/2006/relationships/pivotTable" Target="../pivotTables/pivotTable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abSelected="1" topLeftCell="A22" workbookViewId="0">
      <selection activeCell="A51" sqref="A51"/>
    </sheetView>
  </sheetViews>
  <sheetFormatPr defaultColWidth="12.5703125" defaultRowHeight="15.75" customHeight="1" x14ac:dyDescent="0.2"/>
  <sheetData>
    <row r="1" spans="1:26" x14ac:dyDescent="0.2">
      <c r="A1" s="1" t="s">
        <v>0</v>
      </c>
      <c r="B1" s="2"/>
      <c r="C1" s="2"/>
      <c r="D1" s="2"/>
      <c r="E1" s="2"/>
      <c r="F1" s="2"/>
      <c r="G1" s="2"/>
      <c r="H1" s="2"/>
      <c r="I1" s="2"/>
      <c r="J1" s="2"/>
      <c r="K1" s="2"/>
      <c r="L1" s="2"/>
      <c r="M1" s="2"/>
      <c r="N1" s="2"/>
      <c r="O1" s="2"/>
      <c r="P1" s="2"/>
      <c r="Q1" s="2"/>
      <c r="R1" s="2"/>
      <c r="S1" s="2"/>
      <c r="T1" s="2"/>
      <c r="U1" s="2"/>
      <c r="V1" s="2"/>
      <c r="W1" s="2"/>
      <c r="X1" s="2"/>
      <c r="Y1" s="2"/>
      <c r="Z1" s="2"/>
    </row>
    <row r="2" spans="1:26" x14ac:dyDescent="0.2">
      <c r="A2" s="2"/>
      <c r="B2" s="2"/>
      <c r="C2" s="2"/>
      <c r="D2" s="2"/>
      <c r="E2" s="2"/>
      <c r="F2" s="2"/>
      <c r="G2" s="2"/>
      <c r="H2" s="2"/>
      <c r="I2" s="2"/>
      <c r="J2" s="2"/>
      <c r="K2" s="2"/>
      <c r="L2" s="2"/>
      <c r="M2" s="2"/>
      <c r="N2" s="2"/>
      <c r="O2" s="2"/>
      <c r="P2" s="2"/>
      <c r="Q2" s="2"/>
      <c r="R2" s="2"/>
      <c r="S2" s="2"/>
      <c r="T2" s="2"/>
      <c r="U2" s="2"/>
      <c r="V2" s="2"/>
      <c r="W2" s="2"/>
      <c r="X2" s="2"/>
      <c r="Y2" s="2"/>
      <c r="Z2" s="2"/>
    </row>
    <row r="3" spans="1:26" x14ac:dyDescent="0.2">
      <c r="A3" s="1" t="s">
        <v>1</v>
      </c>
      <c r="B3" s="2"/>
      <c r="C3" s="2"/>
      <c r="D3" s="2"/>
      <c r="E3" s="2"/>
      <c r="F3" s="2"/>
      <c r="G3" s="2"/>
      <c r="H3" s="2"/>
      <c r="I3" s="2"/>
      <c r="J3" s="2"/>
      <c r="K3" s="2"/>
      <c r="L3" s="2"/>
      <c r="M3" s="2"/>
      <c r="N3" s="2"/>
      <c r="O3" s="2"/>
      <c r="P3" s="2"/>
      <c r="Q3" s="2"/>
      <c r="R3" s="2"/>
      <c r="S3" s="2"/>
      <c r="T3" s="2"/>
      <c r="U3" s="2"/>
      <c r="V3" s="2"/>
      <c r="W3" s="2"/>
      <c r="X3" s="2"/>
      <c r="Y3" s="2"/>
      <c r="Z3" s="2"/>
    </row>
    <row r="4" spans="1:26" x14ac:dyDescent="0.2">
      <c r="A4" s="2"/>
      <c r="B4" s="2"/>
      <c r="C4" s="2"/>
      <c r="D4" s="2"/>
      <c r="E4" s="2"/>
      <c r="F4" s="2"/>
      <c r="G4" s="2"/>
      <c r="H4" s="2"/>
      <c r="I4" s="2"/>
      <c r="J4" s="2"/>
      <c r="K4" s="2"/>
      <c r="L4" s="2"/>
      <c r="M4" s="2"/>
      <c r="N4" s="2"/>
      <c r="O4" s="2"/>
      <c r="P4" s="2"/>
      <c r="Q4" s="2"/>
      <c r="R4" s="2"/>
      <c r="S4" s="2"/>
      <c r="T4" s="2"/>
      <c r="U4" s="2"/>
      <c r="V4" s="2"/>
      <c r="W4" s="2"/>
      <c r="X4" s="2"/>
      <c r="Y4" s="2"/>
      <c r="Z4" s="2"/>
    </row>
    <row r="5" spans="1:26" x14ac:dyDescent="0.2">
      <c r="A5" s="3" t="s">
        <v>2</v>
      </c>
      <c r="B5" s="2"/>
      <c r="C5" s="2"/>
      <c r="D5" s="2"/>
      <c r="E5" s="2"/>
      <c r="F5" s="2"/>
      <c r="G5" s="2"/>
      <c r="H5" s="2"/>
      <c r="I5" s="2"/>
      <c r="J5" s="2"/>
      <c r="K5" s="2"/>
      <c r="L5" s="2"/>
      <c r="M5" s="2"/>
      <c r="N5" s="2"/>
      <c r="O5" s="2"/>
      <c r="P5" s="2"/>
      <c r="Q5" s="2"/>
      <c r="R5" s="2"/>
      <c r="S5" s="2"/>
      <c r="T5" s="2"/>
      <c r="U5" s="2"/>
      <c r="V5" s="2"/>
      <c r="W5" s="2"/>
      <c r="X5" s="2"/>
      <c r="Y5" s="2"/>
      <c r="Z5" s="2"/>
    </row>
    <row r="6" spans="1:26" x14ac:dyDescent="0.2">
      <c r="A6" s="2"/>
      <c r="B6" s="2"/>
      <c r="C6" s="2"/>
      <c r="D6" s="2"/>
      <c r="E6" s="2"/>
      <c r="F6" s="2"/>
      <c r="G6" s="2"/>
      <c r="H6" s="2"/>
      <c r="I6" s="2"/>
      <c r="J6" s="2"/>
      <c r="K6" s="2"/>
      <c r="L6" s="2"/>
      <c r="M6" s="2"/>
      <c r="N6" s="2"/>
      <c r="O6" s="2"/>
      <c r="P6" s="2"/>
      <c r="Q6" s="2"/>
      <c r="R6" s="2"/>
      <c r="S6" s="2"/>
      <c r="T6" s="2"/>
      <c r="U6" s="2"/>
      <c r="V6" s="2"/>
      <c r="W6" s="2"/>
      <c r="X6" s="2"/>
      <c r="Y6" s="2"/>
      <c r="Z6" s="2"/>
    </row>
    <row r="7" spans="1:26" x14ac:dyDescent="0.2">
      <c r="A7" s="1" t="s">
        <v>3</v>
      </c>
      <c r="B7" s="1" t="s">
        <v>4</v>
      </c>
      <c r="C7" s="1" t="s">
        <v>5</v>
      </c>
      <c r="D7" s="1" t="s">
        <v>6</v>
      </c>
      <c r="E7" s="2"/>
      <c r="F7" s="2"/>
      <c r="G7" s="2"/>
      <c r="H7" s="2"/>
      <c r="I7" s="2"/>
      <c r="J7" s="2"/>
      <c r="K7" s="2"/>
      <c r="L7" s="2"/>
      <c r="M7" s="2"/>
      <c r="N7" s="2"/>
      <c r="O7" s="2"/>
      <c r="P7" s="2"/>
      <c r="Q7" s="2"/>
      <c r="R7" s="2"/>
      <c r="S7" s="2"/>
      <c r="T7" s="2"/>
      <c r="U7" s="2"/>
      <c r="V7" s="2"/>
      <c r="W7" s="2"/>
      <c r="X7" s="2"/>
      <c r="Y7" s="2"/>
      <c r="Z7" s="2"/>
    </row>
    <row r="8" spans="1:26" x14ac:dyDescent="0.2">
      <c r="A8" s="2" t="s">
        <v>7</v>
      </c>
      <c r="B8" s="1" t="s">
        <v>8</v>
      </c>
      <c r="C8" s="4" t="s">
        <v>9</v>
      </c>
      <c r="D8" s="2"/>
      <c r="E8" s="2"/>
      <c r="F8" s="2"/>
      <c r="G8" s="2"/>
      <c r="H8" s="2"/>
      <c r="I8" s="2"/>
      <c r="J8" s="2"/>
      <c r="K8" s="2"/>
      <c r="L8" s="2"/>
      <c r="M8" s="2"/>
      <c r="N8" s="2"/>
      <c r="O8" s="2"/>
      <c r="P8" s="2"/>
      <c r="Q8" s="2"/>
      <c r="R8" s="2"/>
      <c r="S8" s="2"/>
      <c r="T8" s="2"/>
      <c r="U8" s="2"/>
      <c r="V8" s="2"/>
      <c r="W8" s="2"/>
      <c r="X8" s="2"/>
      <c r="Y8" s="2"/>
      <c r="Z8" s="2"/>
    </row>
    <row r="9" spans="1:26" x14ac:dyDescent="0.2">
      <c r="A9" s="2" t="s">
        <v>10</v>
      </c>
      <c r="B9" s="1" t="s">
        <v>11</v>
      </c>
      <c r="C9" s="2"/>
      <c r="D9" s="2"/>
      <c r="E9" s="2"/>
      <c r="F9" s="2"/>
      <c r="G9" s="2"/>
      <c r="H9" s="2"/>
      <c r="I9" s="2"/>
      <c r="J9" s="2"/>
      <c r="K9" s="2"/>
      <c r="L9" s="2"/>
      <c r="M9" s="2"/>
      <c r="N9" s="2"/>
      <c r="O9" s="2"/>
      <c r="P9" s="2"/>
      <c r="Q9" s="2"/>
      <c r="R9" s="2"/>
      <c r="S9" s="2"/>
      <c r="T9" s="2"/>
      <c r="U9" s="2"/>
      <c r="V9" s="2"/>
      <c r="W9" s="2"/>
      <c r="X9" s="2"/>
      <c r="Y9" s="2"/>
      <c r="Z9" s="2"/>
    </row>
    <row r="10" spans="1:26" x14ac:dyDescent="0.2">
      <c r="A10" s="2" t="s">
        <v>12</v>
      </c>
      <c r="B10" s="1" t="s">
        <v>13</v>
      </c>
      <c r="C10" s="4" t="s">
        <v>14</v>
      </c>
      <c r="D10" s="2"/>
      <c r="E10" s="2"/>
      <c r="F10" s="2"/>
      <c r="G10" s="2"/>
      <c r="H10" s="2"/>
      <c r="I10" s="2"/>
      <c r="J10" s="2"/>
      <c r="K10" s="2"/>
      <c r="L10" s="2"/>
      <c r="M10" s="2"/>
      <c r="N10" s="2"/>
      <c r="O10" s="2"/>
      <c r="P10" s="2"/>
      <c r="Q10" s="2"/>
      <c r="R10" s="2"/>
      <c r="S10" s="2"/>
      <c r="T10" s="2"/>
      <c r="U10" s="2"/>
      <c r="V10" s="2"/>
      <c r="W10" s="2"/>
      <c r="X10" s="2"/>
      <c r="Y10" s="2"/>
      <c r="Z10" s="2"/>
    </row>
    <row r="11" spans="1:26" x14ac:dyDescent="0.2">
      <c r="A11" s="2" t="s">
        <v>15</v>
      </c>
      <c r="B11" s="1" t="s">
        <v>16</v>
      </c>
      <c r="C11" s="4" t="s">
        <v>17</v>
      </c>
      <c r="D11" s="2"/>
      <c r="E11" s="2"/>
      <c r="F11" s="2"/>
      <c r="G11" s="2"/>
      <c r="H11" s="2"/>
      <c r="I11" s="2"/>
      <c r="J11" s="2"/>
      <c r="K11" s="2"/>
      <c r="L11" s="2"/>
      <c r="M11" s="2"/>
      <c r="N11" s="2"/>
      <c r="O11" s="2"/>
      <c r="P11" s="2"/>
      <c r="Q11" s="2"/>
      <c r="R11" s="2"/>
      <c r="S11" s="2"/>
      <c r="T11" s="2"/>
      <c r="U11" s="2"/>
      <c r="V11" s="2"/>
      <c r="W11" s="2"/>
      <c r="X11" s="2"/>
      <c r="Y11" s="2"/>
      <c r="Z11" s="2"/>
    </row>
    <row r="12" spans="1:26" x14ac:dyDescent="0.2">
      <c r="A12" s="2" t="s">
        <v>18</v>
      </c>
      <c r="B12" s="5" t="s">
        <v>19</v>
      </c>
      <c r="C12" s="4" t="s">
        <v>20</v>
      </c>
      <c r="D12" s="2"/>
      <c r="E12" s="2"/>
      <c r="F12" s="2"/>
      <c r="G12" s="2"/>
      <c r="H12" s="2"/>
      <c r="I12" s="2"/>
      <c r="J12" s="2"/>
      <c r="K12" s="2"/>
      <c r="L12" s="2"/>
      <c r="M12" s="2"/>
      <c r="N12" s="2"/>
      <c r="O12" s="2"/>
      <c r="P12" s="2"/>
      <c r="Q12" s="2"/>
      <c r="R12" s="2"/>
      <c r="S12" s="2"/>
      <c r="T12" s="2"/>
      <c r="U12" s="2"/>
      <c r="V12" s="2"/>
      <c r="W12" s="2"/>
      <c r="X12" s="2"/>
      <c r="Y12" s="2"/>
      <c r="Z12" s="2"/>
    </row>
    <row r="13" spans="1:26" x14ac:dyDescent="0.2">
      <c r="A13" s="2" t="s">
        <v>21</v>
      </c>
      <c r="B13" s="1" t="s">
        <v>22</v>
      </c>
      <c r="C13" s="1" t="s">
        <v>23</v>
      </c>
      <c r="D13" s="1" t="s">
        <v>24</v>
      </c>
      <c r="E13" s="2"/>
      <c r="F13" s="2"/>
      <c r="G13" s="2"/>
      <c r="H13" s="2"/>
      <c r="I13" s="2"/>
      <c r="J13" s="2"/>
      <c r="K13" s="2"/>
      <c r="L13" s="2"/>
      <c r="M13" s="2"/>
      <c r="N13" s="2"/>
      <c r="O13" s="2"/>
      <c r="P13" s="2"/>
      <c r="Q13" s="2"/>
      <c r="R13" s="2"/>
      <c r="S13" s="2"/>
      <c r="T13" s="2"/>
      <c r="U13" s="2"/>
      <c r="V13" s="2"/>
      <c r="W13" s="2"/>
      <c r="X13" s="2"/>
      <c r="Y13" s="2"/>
      <c r="Z13" s="2"/>
    </row>
    <row r="14" spans="1:26" x14ac:dyDescent="0.2">
      <c r="A14" s="2" t="s">
        <v>25</v>
      </c>
      <c r="B14" s="1" t="s">
        <v>22</v>
      </c>
      <c r="C14" s="2"/>
      <c r="D14" s="1" t="s">
        <v>26</v>
      </c>
      <c r="E14" s="2"/>
      <c r="F14" s="2"/>
      <c r="G14" s="2"/>
      <c r="H14" s="2"/>
      <c r="I14" s="2"/>
      <c r="J14" s="2"/>
      <c r="K14" s="2"/>
      <c r="L14" s="2"/>
      <c r="M14" s="2"/>
      <c r="N14" s="2"/>
      <c r="O14" s="2"/>
      <c r="P14" s="2"/>
      <c r="Q14" s="2"/>
      <c r="R14" s="2"/>
      <c r="S14" s="2"/>
      <c r="T14" s="2"/>
      <c r="U14" s="2"/>
      <c r="V14" s="2"/>
      <c r="W14" s="2"/>
      <c r="X14" s="2"/>
      <c r="Y14" s="2"/>
      <c r="Z14" s="2"/>
    </row>
    <row r="15" spans="1:26" x14ac:dyDescent="0.2">
      <c r="A15" s="2" t="s">
        <v>27</v>
      </c>
      <c r="B15" s="1" t="s">
        <v>13</v>
      </c>
      <c r="C15" s="4" t="s">
        <v>28</v>
      </c>
      <c r="D15" s="2"/>
      <c r="E15" s="2"/>
      <c r="F15" s="2"/>
      <c r="G15" s="2"/>
      <c r="H15" s="2"/>
      <c r="I15" s="2"/>
      <c r="J15" s="2"/>
      <c r="K15" s="2"/>
      <c r="L15" s="2"/>
      <c r="M15" s="2"/>
      <c r="N15" s="2"/>
      <c r="O15" s="2"/>
      <c r="P15" s="2"/>
      <c r="Q15" s="2"/>
      <c r="R15" s="2"/>
      <c r="S15" s="2"/>
      <c r="T15" s="2"/>
      <c r="U15" s="2"/>
      <c r="V15" s="2"/>
      <c r="W15" s="2"/>
      <c r="X15" s="2"/>
      <c r="Y15" s="2"/>
      <c r="Z15" s="2"/>
    </row>
    <row r="16" spans="1:26" x14ac:dyDescent="0.2">
      <c r="A16" s="2" t="s">
        <v>29</v>
      </c>
      <c r="B16" s="1" t="s">
        <v>13</v>
      </c>
      <c r="C16" s="4" t="s">
        <v>30</v>
      </c>
      <c r="D16" s="2"/>
      <c r="E16" s="2"/>
      <c r="F16" s="2"/>
      <c r="G16" s="2"/>
      <c r="H16" s="2"/>
      <c r="I16" s="2"/>
      <c r="J16" s="2"/>
      <c r="K16" s="2"/>
      <c r="L16" s="2"/>
      <c r="M16" s="2"/>
      <c r="N16" s="2"/>
      <c r="O16" s="2"/>
      <c r="P16" s="2"/>
      <c r="Q16" s="2"/>
      <c r="R16" s="2"/>
      <c r="S16" s="2"/>
      <c r="T16" s="2"/>
      <c r="U16" s="2"/>
      <c r="V16" s="2"/>
      <c r="W16" s="2"/>
      <c r="X16" s="2"/>
      <c r="Y16" s="2"/>
      <c r="Z16" s="2"/>
    </row>
    <row r="17" spans="1:26" x14ac:dyDescent="0.2">
      <c r="A17" s="6" t="s">
        <v>31</v>
      </c>
      <c r="B17" s="1" t="s">
        <v>13</v>
      </c>
      <c r="C17" s="4" t="s">
        <v>30</v>
      </c>
      <c r="D17" s="2"/>
      <c r="E17" s="2"/>
      <c r="F17" s="2"/>
      <c r="G17" s="2"/>
      <c r="H17" s="2"/>
      <c r="I17" s="2"/>
      <c r="J17" s="2"/>
      <c r="K17" s="2"/>
      <c r="L17" s="2"/>
      <c r="M17" s="2"/>
      <c r="N17" s="2"/>
      <c r="O17" s="2"/>
      <c r="P17" s="2"/>
      <c r="Q17" s="2"/>
      <c r="R17" s="2"/>
      <c r="S17" s="2"/>
      <c r="T17" s="2"/>
      <c r="U17" s="2"/>
      <c r="V17" s="2"/>
      <c r="W17" s="2"/>
      <c r="X17" s="2"/>
      <c r="Y17" s="2"/>
      <c r="Z17" s="2"/>
    </row>
    <row r="18" spans="1:26" x14ac:dyDescent="0.2">
      <c r="A18" s="6" t="s">
        <v>32</v>
      </c>
      <c r="B18" s="1" t="s">
        <v>11</v>
      </c>
      <c r="C18" s="1" t="s">
        <v>33</v>
      </c>
      <c r="D18" s="2"/>
      <c r="E18" s="2"/>
      <c r="F18" s="2"/>
      <c r="G18" s="2"/>
      <c r="H18" s="2"/>
      <c r="I18" s="2"/>
      <c r="J18" s="2"/>
      <c r="K18" s="2"/>
      <c r="L18" s="2"/>
      <c r="M18" s="2"/>
      <c r="N18" s="2"/>
      <c r="O18" s="2"/>
      <c r="P18" s="2"/>
      <c r="Q18" s="2"/>
      <c r="R18" s="2"/>
      <c r="S18" s="2"/>
      <c r="T18" s="2"/>
      <c r="U18" s="2"/>
      <c r="V18" s="2"/>
      <c r="W18" s="2"/>
      <c r="X18" s="2"/>
      <c r="Y18" s="2"/>
      <c r="Z18" s="2"/>
    </row>
    <row r="19" spans="1:26" x14ac:dyDescent="0.2">
      <c r="A19" s="6" t="s">
        <v>34</v>
      </c>
      <c r="B19" s="1" t="s">
        <v>11</v>
      </c>
      <c r="C19" s="1" t="s">
        <v>33</v>
      </c>
      <c r="D19" s="2"/>
      <c r="E19" s="2"/>
      <c r="F19" s="2"/>
      <c r="G19" s="2"/>
      <c r="H19" s="2"/>
      <c r="I19" s="2"/>
      <c r="J19" s="2"/>
      <c r="K19" s="2"/>
      <c r="L19" s="2"/>
      <c r="M19" s="2"/>
      <c r="N19" s="2"/>
      <c r="O19" s="2"/>
      <c r="P19" s="2"/>
      <c r="Q19" s="2"/>
      <c r="R19" s="2"/>
      <c r="S19" s="2"/>
      <c r="T19" s="2"/>
      <c r="U19" s="2"/>
      <c r="V19" s="2"/>
      <c r="W19" s="2"/>
      <c r="X19" s="2"/>
      <c r="Y19" s="2"/>
      <c r="Z19" s="2"/>
    </row>
    <row r="20" spans="1:26" x14ac:dyDescent="0.2">
      <c r="A20" s="2" t="s">
        <v>35</v>
      </c>
      <c r="B20" s="1" t="s">
        <v>13</v>
      </c>
      <c r="C20" s="4" t="s">
        <v>36</v>
      </c>
      <c r="D20" s="2"/>
      <c r="E20" s="2"/>
      <c r="F20" s="2"/>
      <c r="G20" s="2"/>
      <c r="H20" s="2"/>
      <c r="I20" s="2"/>
      <c r="J20" s="2"/>
      <c r="K20" s="2"/>
      <c r="L20" s="2"/>
      <c r="M20" s="2"/>
      <c r="N20" s="2"/>
      <c r="O20" s="2"/>
      <c r="P20" s="2"/>
      <c r="Q20" s="2"/>
      <c r="R20" s="2"/>
      <c r="S20" s="2"/>
      <c r="T20" s="2"/>
      <c r="U20" s="2"/>
      <c r="V20" s="2"/>
      <c r="W20" s="2"/>
      <c r="X20" s="2"/>
      <c r="Y20" s="2"/>
      <c r="Z20" s="2"/>
    </row>
    <row r="21" spans="1:26" x14ac:dyDescent="0.2">
      <c r="A21" s="2" t="s">
        <v>37</v>
      </c>
      <c r="B21" s="1" t="s">
        <v>13</v>
      </c>
      <c r="C21" s="4" t="s">
        <v>38</v>
      </c>
      <c r="D21" s="2"/>
      <c r="E21" s="2"/>
      <c r="F21" s="2"/>
      <c r="G21" s="2"/>
      <c r="H21" s="2"/>
      <c r="I21" s="2"/>
      <c r="J21" s="2"/>
      <c r="K21" s="2"/>
      <c r="L21" s="2"/>
      <c r="M21" s="2"/>
      <c r="N21" s="2"/>
      <c r="O21" s="2"/>
      <c r="P21" s="2"/>
      <c r="Q21" s="2"/>
      <c r="R21" s="2"/>
      <c r="S21" s="2"/>
      <c r="T21" s="2"/>
      <c r="U21" s="2"/>
      <c r="V21" s="2"/>
      <c r="W21" s="2"/>
      <c r="X21" s="2"/>
      <c r="Y21" s="2"/>
      <c r="Z21" s="2"/>
    </row>
    <row r="22" spans="1:26" x14ac:dyDescent="0.2">
      <c r="A22" s="2" t="s">
        <v>39</v>
      </c>
      <c r="B22" s="1" t="s">
        <v>13</v>
      </c>
      <c r="C22" s="4" t="s">
        <v>38</v>
      </c>
      <c r="D22" s="2"/>
      <c r="E22" s="2"/>
      <c r="F22" s="2"/>
      <c r="G22" s="2"/>
      <c r="H22" s="2"/>
      <c r="I22" s="2"/>
      <c r="J22" s="2"/>
      <c r="K22" s="2"/>
      <c r="L22" s="2"/>
      <c r="M22" s="2"/>
      <c r="N22" s="2"/>
      <c r="O22" s="2"/>
      <c r="P22" s="2"/>
      <c r="Q22" s="2"/>
      <c r="R22" s="2"/>
      <c r="S22" s="2"/>
      <c r="T22" s="2"/>
      <c r="U22" s="2"/>
      <c r="V22" s="2"/>
      <c r="W22" s="2"/>
      <c r="X22" s="2"/>
      <c r="Y22" s="2"/>
      <c r="Z22" s="2"/>
    </row>
    <row r="23" spans="1:26" x14ac:dyDescent="0.2">
      <c r="A23" s="6" t="s">
        <v>40</v>
      </c>
      <c r="B23" s="1" t="s">
        <v>11</v>
      </c>
      <c r="C23" s="1" t="s">
        <v>33</v>
      </c>
      <c r="D23" s="2"/>
      <c r="E23" s="2"/>
      <c r="F23" s="2"/>
      <c r="G23" s="2"/>
      <c r="H23" s="2"/>
      <c r="I23" s="2"/>
      <c r="J23" s="2"/>
      <c r="K23" s="2"/>
      <c r="L23" s="2"/>
      <c r="M23" s="2"/>
      <c r="N23" s="2"/>
      <c r="O23" s="2"/>
      <c r="P23" s="2"/>
      <c r="Q23" s="2"/>
      <c r="R23" s="2"/>
      <c r="S23" s="2"/>
      <c r="T23" s="2"/>
      <c r="U23" s="2"/>
      <c r="V23" s="2"/>
      <c r="W23" s="2"/>
      <c r="X23" s="2"/>
      <c r="Y23" s="2"/>
      <c r="Z23" s="2"/>
    </row>
    <row r="24" spans="1:26" x14ac:dyDescent="0.2">
      <c r="A24" s="2" t="s">
        <v>41</v>
      </c>
      <c r="B24" s="1" t="s">
        <v>13</v>
      </c>
      <c r="C24" s="4" t="s">
        <v>42</v>
      </c>
      <c r="D24" s="2"/>
      <c r="E24" s="2"/>
      <c r="F24" s="2"/>
      <c r="G24" s="2"/>
      <c r="H24" s="2"/>
      <c r="I24" s="2"/>
      <c r="J24" s="2"/>
      <c r="K24" s="2"/>
      <c r="L24" s="2"/>
      <c r="M24" s="2"/>
      <c r="N24" s="2"/>
      <c r="O24" s="2"/>
      <c r="P24" s="2"/>
      <c r="Q24" s="2"/>
      <c r="R24" s="2"/>
      <c r="S24" s="2"/>
      <c r="T24" s="2"/>
      <c r="U24" s="2"/>
      <c r="V24" s="2"/>
      <c r="W24" s="2"/>
      <c r="X24" s="2"/>
      <c r="Y24" s="2"/>
      <c r="Z24" s="2"/>
    </row>
    <row r="25" spans="1:26" x14ac:dyDescent="0.2">
      <c r="A25" s="2" t="s">
        <v>43</v>
      </c>
      <c r="B25" s="1" t="s">
        <v>13</v>
      </c>
      <c r="C25" s="4" t="s">
        <v>42</v>
      </c>
      <c r="D25" s="2"/>
      <c r="E25" s="2"/>
      <c r="F25" s="2"/>
      <c r="G25" s="2"/>
      <c r="H25" s="2"/>
      <c r="I25" s="2"/>
      <c r="J25" s="2"/>
      <c r="K25" s="2"/>
      <c r="L25" s="2"/>
      <c r="M25" s="2"/>
      <c r="N25" s="2"/>
      <c r="O25" s="2"/>
      <c r="P25" s="2"/>
      <c r="Q25" s="2"/>
      <c r="R25" s="2"/>
      <c r="S25" s="2"/>
      <c r="T25" s="2"/>
      <c r="U25" s="2"/>
      <c r="V25" s="2"/>
      <c r="W25" s="2"/>
      <c r="X25" s="2"/>
      <c r="Y25" s="2"/>
      <c r="Z25" s="2"/>
    </row>
    <row r="26" spans="1:26" x14ac:dyDescent="0.2">
      <c r="A26" s="2" t="s">
        <v>44</v>
      </c>
      <c r="B26" s="1" t="s">
        <v>11</v>
      </c>
      <c r="C26" s="1" t="s">
        <v>45</v>
      </c>
      <c r="D26" s="2"/>
      <c r="E26" s="2"/>
      <c r="F26" s="2"/>
      <c r="G26" s="2"/>
      <c r="H26" s="2"/>
      <c r="I26" s="2"/>
      <c r="J26" s="2"/>
      <c r="K26" s="2"/>
      <c r="L26" s="2"/>
      <c r="M26" s="2"/>
      <c r="N26" s="2"/>
      <c r="O26" s="2"/>
      <c r="P26" s="2"/>
      <c r="Q26" s="2"/>
      <c r="R26" s="2"/>
      <c r="S26" s="2"/>
      <c r="T26" s="2"/>
      <c r="U26" s="2"/>
      <c r="V26" s="2"/>
      <c r="W26" s="2"/>
      <c r="X26" s="2"/>
      <c r="Y26" s="2"/>
      <c r="Z26" s="2"/>
    </row>
    <row r="27" spans="1:26" x14ac:dyDescent="0.2">
      <c r="A27" s="2" t="s">
        <v>46</v>
      </c>
      <c r="B27" s="1" t="s">
        <v>47</v>
      </c>
      <c r="C27" s="4" t="s">
        <v>48</v>
      </c>
      <c r="D27" s="1" t="s">
        <v>49</v>
      </c>
      <c r="E27" s="2"/>
      <c r="F27" s="2"/>
      <c r="G27" s="2"/>
      <c r="H27" s="2"/>
      <c r="I27" s="2"/>
      <c r="J27" s="2"/>
      <c r="K27" s="2"/>
      <c r="L27" s="2"/>
      <c r="M27" s="2"/>
      <c r="N27" s="2"/>
      <c r="O27" s="2"/>
      <c r="P27" s="2"/>
      <c r="Q27" s="2"/>
      <c r="R27" s="2"/>
      <c r="S27" s="2"/>
      <c r="T27" s="2"/>
      <c r="U27" s="2"/>
      <c r="V27" s="2"/>
      <c r="W27" s="2"/>
      <c r="X27" s="2"/>
      <c r="Y27" s="2"/>
      <c r="Z27" s="2"/>
    </row>
    <row r="28" spans="1:26" x14ac:dyDescent="0.2">
      <c r="A28" s="2" t="s">
        <v>50</v>
      </c>
      <c r="B28" s="1" t="s">
        <v>47</v>
      </c>
      <c r="C28" s="4" t="s">
        <v>48</v>
      </c>
      <c r="D28" s="1" t="s">
        <v>49</v>
      </c>
      <c r="E28" s="2"/>
      <c r="F28" s="2"/>
      <c r="G28" s="2"/>
      <c r="H28" s="2"/>
      <c r="I28" s="2"/>
      <c r="J28" s="2"/>
      <c r="K28" s="2"/>
      <c r="L28" s="2"/>
      <c r="M28" s="2"/>
      <c r="N28" s="2"/>
      <c r="O28" s="2"/>
      <c r="P28" s="2"/>
      <c r="Q28" s="2"/>
      <c r="R28" s="2"/>
      <c r="S28" s="2"/>
      <c r="T28" s="2"/>
      <c r="U28" s="2"/>
      <c r="V28" s="2"/>
      <c r="W28" s="2"/>
      <c r="X28" s="2"/>
      <c r="Y28" s="2"/>
      <c r="Z28" s="2"/>
    </row>
    <row r="29" spans="1:26" x14ac:dyDescent="0.2">
      <c r="A29" s="6" t="s">
        <v>51</v>
      </c>
      <c r="B29" s="1" t="s">
        <v>11</v>
      </c>
      <c r="C29" s="2"/>
      <c r="D29" s="1" t="s">
        <v>49</v>
      </c>
      <c r="E29" s="2"/>
      <c r="F29" s="2"/>
      <c r="G29" s="2"/>
      <c r="H29" s="2"/>
      <c r="I29" s="2"/>
      <c r="J29" s="2"/>
      <c r="K29" s="2"/>
      <c r="L29" s="2"/>
      <c r="M29" s="2"/>
      <c r="N29" s="2"/>
      <c r="O29" s="2"/>
      <c r="P29" s="2"/>
      <c r="Q29" s="2"/>
      <c r="R29" s="2"/>
      <c r="S29" s="2"/>
      <c r="T29" s="2"/>
      <c r="U29" s="2"/>
      <c r="V29" s="2"/>
      <c r="W29" s="2"/>
      <c r="X29" s="2"/>
      <c r="Y29" s="2"/>
      <c r="Z29" s="2"/>
    </row>
    <row r="30" spans="1:26" x14ac:dyDescent="0.2">
      <c r="A30" s="6" t="s">
        <v>52</v>
      </c>
      <c r="B30" s="1" t="s">
        <v>11</v>
      </c>
      <c r="C30" s="2"/>
      <c r="D30" s="1" t="s">
        <v>49</v>
      </c>
      <c r="E30" s="2"/>
      <c r="F30" s="2"/>
      <c r="G30" s="2"/>
      <c r="H30" s="2"/>
      <c r="I30" s="2"/>
      <c r="J30" s="2"/>
      <c r="K30" s="2"/>
      <c r="L30" s="2"/>
      <c r="M30" s="2"/>
      <c r="N30" s="2"/>
      <c r="O30" s="2"/>
      <c r="P30" s="2"/>
      <c r="Q30" s="2"/>
      <c r="R30" s="2"/>
      <c r="S30" s="2"/>
      <c r="T30" s="2"/>
      <c r="U30" s="2"/>
      <c r="V30" s="2"/>
      <c r="W30" s="2"/>
      <c r="X30" s="2"/>
      <c r="Y30" s="2"/>
      <c r="Z30" s="2"/>
    </row>
    <row r="31" spans="1:26"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
      <c r="A32" s="3" t="s">
        <v>53</v>
      </c>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
      <c r="A33" s="7" t="s">
        <v>54</v>
      </c>
      <c r="B33" s="7" t="s">
        <v>55</v>
      </c>
      <c r="C33" s="2"/>
      <c r="D33" s="2"/>
      <c r="E33" s="2"/>
      <c r="F33" s="2"/>
      <c r="G33" s="2"/>
      <c r="H33" s="2"/>
      <c r="I33" s="2"/>
      <c r="J33" s="2"/>
      <c r="K33" s="2"/>
      <c r="L33" s="2"/>
      <c r="M33" s="2"/>
      <c r="N33" s="2"/>
      <c r="O33" s="2"/>
      <c r="P33" s="2"/>
      <c r="Q33" s="2"/>
      <c r="R33" s="2"/>
      <c r="S33" s="2"/>
      <c r="T33" s="2"/>
      <c r="U33" s="2"/>
      <c r="V33" s="2"/>
      <c r="W33" s="2"/>
      <c r="X33" s="2"/>
      <c r="Y33" s="2"/>
      <c r="Z33" s="2"/>
    </row>
    <row r="34" spans="1:26" x14ac:dyDescent="0.2">
      <c r="A34" s="7" t="s">
        <v>56</v>
      </c>
      <c r="B34" s="8" t="s">
        <v>57</v>
      </c>
      <c r="C34" s="2"/>
      <c r="D34" s="2"/>
      <c r="E34" s="2"/>
      <c r="F34" s="2"/>
      <c r="G34" s="2"/>
      <c r="H34" s="2"/>
      <c r="I34" s="2"/>
      <c r="J34" s="2"/>
      <c r="K34" s="2"/>
      <c r="L34" s="2"/>
      <c r="M34" s="2"/>
      <c r="N34" s="2"/>
      <c r="O34" s="2"/>
      <c r="P34" s="2"/>
      <c r="Q34" s="2"/>
      <c r="R34" s="2"/>
      <c r="S34" s="2"/>
      <c r="T34" s="2"/>
      <c r="U34" s="2"/>
      <c r="V34" s="2"/>
      <c r="W34" s="2"/>
      <c r="X34" s="2"/>
      <c r="Y34" s="2"/>
      <c r="Z34" s="2"/>
    </row>
    <row r="35" spans="1:26" x14ac:dyDescent="0.2">
      <c r="A35" s="8" t="s">
        <v>58</v>
      </c>
      <c r="B35" s="8" t="s">
        <v>59</v>
      </c>
      <c r="C35" s="2"/>
      <c r="D35" s="2"/>
      <c r="E35" s="2"/>
      <c r="F35" s="2"/>
      <c r="G35" s="2"/>
      <c r="H35" s="2"/>
      <c r="I35" s="2"/>
      <c r="J35" s="2"/>
      <c r="K35" s="2"/>
      <c r="L35" s="2"/>
      <c r="M35" s="2"/>
      <c r="N35" s="2"/>
      <c r="O35" s="2"/>
      <c r="P35" s="2"/>
      <c r="Q35" s="2"/>
      <c r="R35" s="2"/>
      <c r="S35" s="2"/>
      <c r="T35" s="2"/>
      <c r="U35" s="2"/>
      <c r="V35" s="2"/>
      <c r="W35" s="2"/>
      <c r="X35" s="2"/>
      <c r="Y35" s="2"/>
      <c r="Z35" s="2"/>
    </row>
    <row r="36" spans="1:26" x14ac:dyDescent="0.2">
      <c r="A36" s="8" t="s">
        <v>60</v>
      </c>
      <c r="B36" s="8" t="s">
        <v>61</v>
      </c>
      <c r="C36" s="2"/>
      <c r="D36" s="2"/>
      <c r="E36" s="2"/>
      <c r="F36" s="2"/>
      <c r="G36" s="2"/>
      <c r="H36" s="2"/>
      <c r="I36" s="2"/>
      <c r="J36" s="2"/>
      <c r="K36" s="2"/>
      <c r="L36" s="2"/>
      <c r="M36" s="2"/>
      <c r="N36" s="2"/>
      <c r="O36" s="2"/>
      <c r="P36" s="2"/>
      <c r="Q36" s="2"/>
      <c r="R36" s="2"/>
      <c r="S36" s="2"/>
      <c r="T36" s="2"/>
      <c r="U36" s="2"/>
      <c r="V36" s="2"/>
      <c r="W36" s="2"/>
      <c r="X36" s="2"/>
      <c r="Y36" s="2"/>
      <c r="Z36" s="2"/>
    </row>
    <row r="37" spans="1:26" x14ac:dyDescent="0.2">
      <c r="A37" s="8" t="s">
        <v>62</v>
      </c>
      <c r="B37" s="8" t="s">
        <v>63</v>
      </c>
      <c r="C37" s="2"/>
      <c r="D37" s="2"/>
      <c r="E37" s="2"/>
      <c r="F37" s="2"/>
      <c r="G37" s="2"/>
      <c r="H37" s="2"/>
      <c r="I37" s="2"/>
      <c r="J37" s="2"/>
      <c r="K37" s="2"/>
      <c r="L37" s="2"/>
      <c r="M37" s="2"/>
      <c r="N37" s="2"/>
      <c r="O37" s="2"/>
      <c r="P37" s="2"/>
      <c r="Q37" s="2"/>
      <c r="R37" s="2"/>
      <c r="S37" s="2"/>
      <c r="T37" s="2"/>
      <c r="U37" s="2"/>
      <c r="V37" s="2"/>
      <c r="W37" s="2"/>
      <c r="X37" s="2"/>
      <c r="Y37" s="2"/>
      <c r="Z37" s="2"/>
    </row>
    <row r="38" spans="1:26" x14ac:dyDescent="0.2">
      <c r="A38" s="8" t="s">
        <v>64</v>
      </c>
      <c r="B38" s="8" t="s">
        <v>65</v>
      </c>
      <c r="C38" s="2"/>
      <c r="D38" s="2"/>
      <c r="E38" s="2"/>
      <c r="F38" s="2"/>
      <c r="G38" s="2"/>
      <c r="H38" s="2"/>
      <c r="I38" s="2"/>
      <c r="J38" s="2"/>
      <c r="K38" s="2"/>
      <c r="L38" s="2"/>
      <c r="M38" s="2"/>
      <c r="N38" s="2"/>
      <c r="O38" s="2"/>
      <c r="P38" s="2"/>
      <c r="Q38" s="2"/>
      <c r="R38" s="2"/>
      <c r="S38" s="2"/>
      <c r="T38" s="2"/>
      <c r="U38" s="2"/>
      <c r="V38" s="2"/>
      <c r="W38" s="2"/>
      <c r="X38" s="2"/>
      <c r="Y38" s="2"/>
      <c r="Z38" s="2"/>
    </row>
    <row r="39" spans="1:26" x14ac:dyDescent="0.2">
      <c r="A39" s="7" t="s">
        <v>66</v>
      </c>
      <c r="B39" s="8" t="s">
        <v>67</v>
      </c>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8" t="s">
        <v>68</v>
      </c>
      <c r="B40" s="8" t="s">
        <v>69</v>
      </c>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8" t="s">
        <v>70</v>
      </c>
      <c r="B41" s="8" t="s">
        <v>71</v>
      </c>
      <c r="C41" s="2"/>
      <c r="D41" s="2"/>
      <c r="E41" s="2"/>
      <c r="F41" s="2"/>
      <c r="G41" s="2"/>
      <c r="H41" s="2"/>
      <c r="I41" s="2"/>
      <c r="J41" s="2"/>
      <c r="K41" s="2"/>
      <c r="L41" s="2"/>
      <c r="M41" s="2"/>
      <c r="N41" s="2"/>
      <c r="O41" s="2"/>
      <c r="P41" s="2"/>
      <c r="Q41" s="2"/>
      <c r="R41" s="2"/>
      <c r="S41" s="2"/>
      <c r="T41" s="2"/>
      <c r="U41" s="2"/>
      <c r="V41" s="2"/>
      <c r="W41" s="2"/>
      <c r="X41" s="2"/>
      <c r="Y41" s="2"/>
      <c r="Z41" s="2"/>
    </row>
    <row r="42" spans="1:26" x14ac:dyDescent="0.2">
      <c r="A42" s="8" t="s">
        <v>72</v>
      </c>
      <c r="B42" s="8" t="s">
        <v>73</v>
      </c>
      <c r="C42" s="2"/>
      <c r="D42" s="2"/>
      <c r="E42" s="2"/>
      <c r="F42" s="2"/>
      <c r="G42" s="2"/>
      <c r="H42" s="2"/>
      <c r="I42" s="2"/>
      <c r="J42" s="2"/>
      <c r="K42" s="2"/>
      <c r="L42" s="2"/>
      <c r="M42" s="2"/>
      <c r="N42" s="2"/>
      <c r="O42" s="2"/>
      <c r="P42" s="2"/>
      <c r="Q42" s="2"/>
      <c r="R42" s="2"/>
      <c r="S42" s="2"/>
      <c r="T42" s="2"/>
      <c r="U42" s="2"/>
      <c r="V42" s="2"/>
      <c r="W42" s="2"/>
      <c r="X42" s="2"/>
      <c r="Y42" s="2"/>
      <c r="Z42" s="2"/>
    </row>
    <row r="43" spans="1:26" x14ac:dyDescent="0.2">
      <c r="A43" s="8" t="s">
        <v>74</v>
      </c>
      <c r="B43" s="8" t="s">
        <v>75</v>
      </c>
      <c r="C43" s="2"/>
      <c r="D43" s="2"/>
      <c r="E43" s="2"/>
      <c r="F43" s="2"/>
      <c r="G43" s="2"/>
      <c r="H43" s="2"/>
      <c r="I43" s="2"/>
      <c r="J43" s="2"/>
      <c r="K43" s="2"/>
      <c r="L43" s="2"/>
      <c r="M43" s="2"/>
      <c r="N43" s="2"/>
      <c r="O43" s="2"/>
      <c r="P43" s="2"/>
      <c r="Q43" s="2"/>
      <c r="R43" s="2"/>
      <c r="S43" s="2"/>
      <c r="T43" s="2"/>
      <c r="U43" s="2"/>
      <c r="V43" s="2"/>
      <c r="W43" s="2"/>
      <c r="X43" s="2"/>
      <c r="Y43" s="2"/>
      <c r="Z43" s="2"/>
    </row>
    <row r="44" spans="1:26" x14ac:dyDescent="0.2">
      <c r="A44" s="7" t="s">
        <v>76</v>
      </c>
      <c r="B44" s="8" t="s">
        <v>77</v>
      </c>
      <c r="C44" s="2"/>
      <c r="D44" s="2"/>
      <c r="E44" s="2"/>
      <c r="F44" s="2"/>
      <c r="G44" s="2"/>
      <c r="H44" s="2"/>
      <c r="I44" s="2"/>
      <c r="J44" s="2"/>
      <c r="K44" s="2"/>
      <c r="L44" s="2"/>
      <c r="M44" s="2"/>
      <c r="N44" s="2"/>
      <c r="O44" s="2"/>
      <c r="P44" s="2"/>
      <c r="Q44" s="2"/>
      <c r="R44" s="2"/>
      <c r="S44" s="2"/>
      <c r="T44" s="2"/>
      <c r="U44" s="2"/>
      <c r="V44" s="2"/>
      <c r="W44" s="2"/>
      <c r="X44" s="2"/>
      <c r="Y44" s="2"/>
      <c r="Z44" s="2"/>
    </row>
    <row r="45" spans="1:26" x14ac:dyDescent="0.2">
      <c r="A45" s="8" t="s">
        <v>78</v>
      </c>
      <c r="B45" s="8" t="s">
        <v>79</v>
      </c>
      <c r="C45" s="2"/>
      <c r="D45" s="2"/>
      <c r="E45" s="2"/>
      <c r="F45" s="2"/>
      <c r="G45" s="2"/>
      <c r="H45" s="2"/>
      <c r="I45" s="2"/>
      <c r="J45" s="2"/>
      <c r="K45" s="2"/>
      <c r="L45" s="2"/>
      <c r="M45" s="2"/>
      <c r="N45" s="2"/>
      <c r="O45" s="2"/>
      <c r="P45" s="2"/>
      <c r="Q45" s="2"/>
      <c r="R45" s="2"/>
      <c r="S45" s="2"/>
      <c r="T45" s="2"/>
      <c r="U45" s="2"/>
      <c r="V45" s="2"/>
      <c r="W45" s="2"/>
      <c r="X45" s="2"/>
      <c r="Y45" s="2"/>
      <c r="Z45" s="2"/>
    </row>
    <row r="46" spans="1:26" x14ac:dyDescent="0.2">
      <c r="A46" s="8" t="s">
        <v>80</v>
      </c>
      <c r="B46" s="8" t="s">
        <v>81</v>
      </c>
      <c r="C46" s="2"/>
      <c r="D46" s="2"/>
      <c r="E46" s="2"/>
      <c r="F46" s="2"/>
      <c r="G46" s="2"/>
      <c r="H46" s="2"/>
      <c r="I46" s="2"/>
      <c r="J46" s="2"/>
      <c r="K46" s="2"/>
      <c r="L46" s="2"/>
      <c r="M46" s="2"/>
      <c r="N46" s="2"/>
      <c r="O46" s="2"/>
      <c r="P46" s="2"/>
      <c r="Q46" s="2"/>
      <c r="R46" s="2"/>
      <c r="S46" s="2"/>
      <c r="T46" s="2"/>
      <c r="U46" s="2"/>
      <c r="V46" s="2"/>
      <c r="W46" s="2"/>
      <c r="X46" s="2"/>
      <c r="Y46" s="2"/>
      <c r="Z46" s="2"/>
    </row>
    <row r="47" spans="1:26" x14ac:dyDescent="0.2">
      <c r="A47" s="8" t="s">
        <v>82</v>
      </c>
      <c r="B47" s="8" t="s">
        <v>83</v>
      </c>
      <c r="C47" s="2"/>
      <c r="D47" s="2"/>
      <c r="E47" s="2"/>
      <c r="F47" s="2"/>
      <c r="G47" s="2"/>
      <c r="H47" s="2"/>
      <c r="I47" s="2"/>
      <c r="J47" s="2"/>
      <c r="K47" s="2"/>
      <c r="L47" s="2"/>
      <c r="M47" s="2"/>
      <c r="N47" s="2"/>
      <c r="O47" s="2"/>
      <c r="P47" s="2"/>
      <c r="Q47" s="2"/>
      <c r="R47" s="2"/>
      <c r="S47" s="2"/>
      <c r="T47" s="2"/>
      <c r="U47" s="2"/>
      <c r="V47" s="2"/>
      <c r="W47" s="2"/>
      <c r="X47" s="2"/>
      <c r="Y47" s="2"/>
      <c r="Z47" s="2"/>
    </row>
    <row r="48" spans="1:26"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88" t="s">
        <v>402</v>
      </c>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hyperlinks>
    <hyperlink ref="C8" r:id="rId1" xr:uid="{00000000-0004-0000-0000-000000000000}"/>
    <hyperlink ref="C10" r:id="rId2" location="location" xr:uid="{00000000-0004-0000-0000-000001000000}"/>
    <hyperlink ref="C11" r:id="rId3" xr:uid="{00000000-0004-0000-0000-000002000000}"/>
    <hyperlink ref="C12" r:id="rId4" xr:uid="{00000000-0004-0000-0000-000003000000}"/>
    <hyperlink ref="C15" r:id="rId5" location="provider" xr:uid="{00000000-0004-0000-0000-000004000000}"/>
    <hyperlink ref="C16" r:id="rId6" xr:uid="{00000000-0004-0000-0000-000005000000}"/>
    <hyperlink ref="C17" r:id="rId7" xr:uid="{00000000-0004-0000-0000-000006000000}"/>
    <hyperlink ref="C20" r:id="rId8" xr:uid="{00000000-0004-0000-0000-000007000000}"/>
    <hyperlink ref="C21" r:id="rId9" xr:uid="{00000000-0004-0000-0000-000008000000}"/>
    <hyperlink ref="C22" r:id="rId10" xr:uid="{00000000-0004-0000-0000-000009000000}"/>
    <hyperlink ref="C24" r:id="rId11" xr:uid="{00000000-0004-0000-0000-00000A000000}"/>
    <hyperlink ref="C25" r:id="rId12" xr:uid="{00000000-0004-0000-0000-00000B000000}"/>
    <hyperlink ref="C27" r:id="rId13" xr:uid="{00000000-0004-0000-0000-00000C000000}"/>
    <hyperlink ref="C28" r:id="rId14" xr:uid="{00000000-0004-0000-0000-00000D000000}"/>
  </hyperlinks>
  <pageMargins left="0.7" right="0.7" top="0.75" bottom="0.75" header="0.3" footer="0.3"/>
  <legacyDrawing r:id="rId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56"/>
  <sheetViews>
    <sheetView topLeftCell="A22" workbookViewId="0">
      <pane xSplit="2" topLeftCell="C1" activePane="topRight" state="frozen"/>
      <selection pane="topRight" activeCell="G51" sqref="G51"/>
    </sheetView>
  </sheetViews>
  <sheetFormatPr defaultColWidth="12.5703125" defaultRowHeight="15.75" customHeight="1" x14ac:dyDescent="0.2"/>
  <cols>
    <col min="2" max="2" width="29" customWidth="1"/>
    <col min="3" max="3" width="30" customWidth="1"/>
    <col min="4" max="4" width="23.85546875" customWidth="1"/>
    <col min="5" max="5" width="13" customWidth="1"/>
    <col min="6" max="6" width="12.42578125" style="86" customWidth="1"/>
    <col min="7" max="7" width="12.140625" customWidth="1"/>
  </cols>
  <sheetData>
    <row r="1" spans="1:26" ht="15.75" customHeight="1" x14ac:dyDescent="0.25">
      <c r="A1" s="9" t="s">
        <v>84</v>
      </c>
      <c r="B1" s="10" t="s">
        <v>85</v>
      </c>
      <c r="C1" s="10" t="s">
        <v>86</v>
      </c>
      <c r="D1" s="10" t="s">
        <v>87</v>
      </c>
      <c r="E1" s="11" t="s">
        <v>88</v>
      </c>
      <c r="F1" s="87" t="s">
        <v>76</v>
      </c>
      <c r="G1" s="12" t="s">
        <v>66</v>
      </c>
      <c r="H1" s="13" t="s">
        <v>7</v>
      </c>
      <c r="I1" s="14" t="s">
        <v>12</v>
      </c>
      <c r="J1" s="14" t="s">
        <v>15</v>
      </c>
      <c r="K1" s="13" t="s">
        <v>10</v>
      </c>
      <c r="L1" s="13" t="s">
        <v>18</v>
      </c>
      <c r="M1" s="13" t="s">
        <v>21</v>
      </c>
      <c r="N1" s="13" t="s">
        <v>25</v>
      </c>
      <c r="O1" s="15" t="s">
        <v>27</v>
      </c>
      <c r="P1" s="15" t="s">
        <v>29</v>
      </c>
      <c r="Q1" s="16" t="s">
        <v>31</v>
      </c>
      <c r="R1" s="17" t="s">
        <v>32</v>
      </c>
      <c r="S1" s="17" t="s">
        <v>34</v>
      </c>
      <c r="T1" s="18" t="s">
        <v>35</v>
      </c>
      <c r="U1" s="19" t="s">
        <v>37</v>
      </c>
      <c r="V1" s="19" t="s">
        <v>39</v>
      </c>
      <c r="W1" s="20" t="s">
        <v>40</v>
      </c>
      <c r="X1" s="21" t="s">
        <v>41</v>
      </c>
      <c r="Y1" s="21" t="s">
        <v>43</v>
      </c>
      <c r="Z1" s="21" t="s">
        <v>44</v>
      </c>
    </row>
    <row r="2" spans="1:26" ht="15.75" customHeight="1" x14ac:dyDescent="0.25">
      <c r="A2" s="9" t="s">
        <v>89</v>
      </c>
      <c r="B2" s="22" t="s">
        <v>90</v>
      </c>
      <c r="C2" s="22" t="s">
        <v>91</v>
      </c>
      <c r="D2" s="22" t="s">
        <v>92</v>
      </c>
      <c r="E2" s="9" t="s">
        <v>93</v>
      </c>
      <c r="F2" s="86" t="s">
        <v>94</v>
      </c>
      <c r="G2" s="23" t="s">
        <v>95</v>
      </c>
      <c r="H2" s="24">
        <f>25</f>
        <v>25</v>
      </c>
      <c r="I2" s="25" t="s">
        <v>96</v>
      </c>
      <c r="J2" s="25"/>
      <c r="K2" s="26">
        <v>3</v>
      </c>
      <c r="L2" s="26">
        <v>2</v>
      </c>
      <c r="M2" s="26" t="s">
        <v>97</v>
      </c>
      <c r="N2" s="26" t="s">
        <v>98</v>
      </c>
      <c r="O2" s="27">
        <v>9545</v>
      </c>
      <c r="P2" s="27">
        <v>5235</v>
      </c>
      <c r="Q2" s="27">
        <v>14775</v>
      </c>
      <c r="R2" s="28" t="s">
        <v>99</v>
      </c>
      <c r="S2" s="29">
        <f t="shared" ref="S2:S82" si="0">(P2/Q2)*100</f>
        <v>35.431472081218274</v>
      </c>
      <c r="T2" s="30">
        <v>1950</v>
      </c>
      <c r="U2" s="31">
        <v>810</v>
      </c>
      <c r="V2" s="31">
        <v>3230</v>
      </c>
      <c r="W2" s="31">
        <v>25.08</v>
      </c>
      <c r="X2" s="32">
        <v>1885</v>
      </c>
      <c r="Y2" s="33">
        <v>16454</v>
      </c>
      <c r="Z2" s="32">
        <v>11.45618</v>
      </c>
    </row>
    <row r="3" spans="1:26" ht="15.75" customHeight="1" x14ac:dyDescent="0.25">
      <c r="A3" s="9" t="s">
        <v>89</v>
      </c>
      <c r="B3" s="34" t="s">
        <v>100</v>
      </c>
      <c r="C3" s="22" t="s">
        <v>91</v>
      </c>
      <c r="D3" s="9" t="s">
        <v>101</v>
      </c>
      <c r="E3" s="9" t="s">
        <v>102</v>
      </c>
      <c r="F3" s="86" t="s">
        <v>103</v>
      </c>
      <c r="G3" s="9" t="s">
        <v>104</v>
      </c>
      <c r="H3" s="35">
        <v>200</v>
      </c>
      <c r="I3" s="25" t="s">
        <v>96</v>
      </c>
      <c r="J3" s="25"/>
      <c r="K3" s="35">
        <v>200</v>
      </c>
      <c r="L3" s="26">
        <v>3</v>
      </c>
      <c r="M3" s="26" t="s">
        <v>105</v>
      </c>
      <c r="N3" s="26" t="s">
        <v>106</v>
      </c>
      <c r="O3" s="27">
        <v>3675</v>
      </c>
      <c r="P3" s="36">
        <v>680</v>
      </c>
      <c r="Q3" s="27">
        <v>4355</v>
      </c>
      <c r="R3" s="28" t="s">
        <v>107</v>
      </c>
      <c r="S3" s="29">
        <f t="shared" si="0"/>
        <v>15.614236509758896</v>
      </c>
      <c r="T3" s="30">
        <v>375</v>
      </c>
      <c r="U3" s="31">
        <v>70</v>
      </c>
      <c r="V3" s="31">
        <v>500</v>
      </c>
      <c r="W3" s="31">
        <v>14</v>
      </c>
      <c r="X3" s="32">
        <v>0</v>
      </c>
      <c r="Y3" s="32">
        <v>0</v>
      </c>
      <c r="Z3" s="37" t="s">
        <v>108</v>
      </c>
    </row>
    <row r="4" spans="1:26" ht="15.75" customHeight="1" x14ac:dyDescent="0.25">
      <c r="A4" s="9" t="s">
        <v>109</v>
      </c>
      <c r="B4" s="34" t="s">
        <v>110</v>
      </c>
      <c r="C4" s="22" t="s">
        <v>91</v>
      </c>
      <c r="D4" s="9" t="s">
        <v>101</v>
      </c>
      <c r="E4" s="9" t="s">
        <v>62</v>
      </c>
      <c r="F4" s="86" t="s">
        <v>78</v>
      </c>
      <c r="G4" s="9" t="s">
        <v>95</v>
      </c>
      <c r="H4" s="24">
        <f>49</f>
        <v>49</v>
      </c>
      <c r="I4" s="38" t="s">
        <v>111</v>
      </c>
      <c r="J4" s="25"/>
      <c r="K4" s="26">
        <v>5</v>
      </c>
      <c r="L4" s="26">
        <v>3</v>
      </c>
      <c r="M4" s="26" t="s">
        <v>112</v>
      </c>
      <c r="N4" s="39" t="s">
        <v>113</v>
      </c>
      <c r="O4" s="27">
        <v>6485</v>
      </c>
      <c r="P4" s="27">
        <v>1360</v>
      </c>
      <c r="Q4" s="27">
        <v>7845</v>
      </c>
      <c r="R4" s="28" t="s">
        <v>99</v>
      </c>
      <c r="S4" s="29">
        <f t="shared" si="0"/>
        <v>17.335882727852134</v>
      </c>
      <c r="T4" s="30">
        <v>340</v>
      </c>
      <c r="U4" s="31">
        <v>245</v>
      </c>
      <c r="V4" s="31">
        <v>1935</v>
      </c>
      <c r="W4" s="31">
        <v>12.66</v>
      </c>
      <c r="X4" s="32">
        <v>0</v>
      </c>
      <c r="Y4" s="32">
        <v>0</v>
      </c>
      <c r="Z4" s="37" t="s">
        <v>108</v>
      </c>
    </row>
    <row r="5" spans="1:26" ht="15.75" customHeight="1" x14ac:dyDescent="0.25">
      <c r="A5" s="9" t="s">
        <v>114</v>
      </c>
      <c r="B5" s="34" t="s">
        <v>115</v>
      </c>
      <c r="C5" s="22" t="s">
        <v>91</v>
      </c>
      <c r="D5" s="9" t="s">
        <v>101</v>
      </c>
      <c r="E5" s="9" t="s">
        <v>116</v>
      </c>
      <c r="F5" s="86" t="s">
        <v>94</v>
      </c>
      <c r="G5" s="40" t="s">
        <v>117</v>
      </c>
      <c r="H5" s="35">
        <v>200</v>
      </c>
      <c r="I5" s="25" t="s">
        <v>118</v>
      </c>
      <c r="J5" s="25"/>
      <c r="K5" s="35">
        <v>200</v>
      </c>
      <c r="L5" s="41"/>
      <c r="M5" s="42" t="s">
        <v>119</v>
      </c>
      <c r="N5" s="41" t="s">
        <v>113</v>
      </c>
      <c r="O5" s="36">
        <v>370</v>
      </c>
      <c r="P5" s="36">
        <v>225</v>
      </c>
      <c r="Q5" s="36">
        <v>595</v>
      </c>
      <c r="R5" s="28" t="s">
        <v>107</v>
      </c>
      <c r="S5" s="29">
        <f t="shared" si="0"/>
        <v>37.815126050420169</v>
      </c>
      <c r="T5" s="30">
        <v>15</v>
      </c>
      <c r="U5" s="31">
        <v>25</v>
      </c>
      <c r="V5" s="31">
        <v>160</v>
      </c>
      <c r="W5" s="31">
        <v>15.63</v>
      </c>
      <c r="X5" s="32">
        <v>0</v>
      </c>
      <c r="Y5" s="32">
        <v>0</v>
      </c>
      <c r="Z5" s="37" t="s">
        <v>108</v>
      </c>
    </row>
    <row r="6" spans="1:26" ht="15.75" customHeight="1" x14ac:dyDescent="0.25">
      <c r="A6" s="9" t="s">
        <v>89</v>
      </c>
      <c r="B6" s="22" t="s">
        <v>120</v>
      </c>
      <c r="C6" s="22" t="s">
        <v>91</v>
      </c>
      <c r="D6" s="9" t="s">
        <v>101</v>
      </c>
      <c r="E6" s="9" t="s">
        <v>102</v>
      </c>
      <c r="F6" s="86" t="s">
        <v>103</v>
      </c>
      <c r="G6" s="40" t="s">
        <v>117</v>
      </c>
      <c r="H6" s="24">
        <f>38</f>
        <v>38</v>
      </c>
      <c r="I6" s="25" t="s">
        <v>121</v>
      </c>
      <c r="J6" s="25" t="s">
        <v>122</v>
      </c>
      <c r="K6" s="26">
        <v>3</v>
      </c>
      <c r="L6" s="26">
        <v>4</v>
      </c>
      <c r="M6" s="26" t="s">
        <v>123</v>
      </c>
      <c r="N6" s="39" t="s">
        <v>106</v>
      </c>
      <c r="O6" s="27">
        <v>20950</v>
      </c>
      <c r="P6" s="27">
        <v>3540</v>
      </c>
      <c r="Q6" s="27">
        <v>24490</v>
      </c>
      <c r="R6" s="28" t="s">
        <v>99</v>
      </c>
      <c r="S6" s="29">
        <f t="shared" si="0"/>
        <v>14.454879542670479</v>
      </c>
      <c r="T6" s="30">
        <v>4080</v>
      </c>
      <c r="U6" s="31">
        <v>315</v>
      </c>
      <c r="V6" s="31">
        <v>1870</v>
      </c>
      <c r="W6" s="31">
        <v>16.84</v>
      </c>
      <c r="X6" s="32">
        <v>275</v>
      </c>
      <c r="Y6" s="32">
        <v>539</v>
      </c>
      <c r="Z6" s="32">
        <v>51.020409999999998</v>
      </c>
    </row>
    <row r="7" spans="1:26" ht="15.75" customHeight="1" x14ac:dyDescent="0.25">
      <c r="A7" s="9" t="s">
        <v>109</v>
      </c>
      <c r="B7" s="22" t="s">
        <v>124</v>
      </c>
      <c r="C7" s="9" t="s">
        <v>125</v>
      </c>
      <c r="D7" s="9" t="s">
        <v>125</v>
      </c>
      <c r="E7" s="9" t="s">
        <v>102</v>
      </c>
      <c r="F7" s="86" t="s">
        <v>80</v>
      </c>
      <c r="G7" s="40" t="s">
        <v>117</v>
      </c>
      <c r="H7" s="35">
        <v>200</v>
      </c>
      <c r="I7" s="25" t="s">
        <v>118</v>
      </c>
      <c r="J7" s="25"/>
      <c r="K7" s="35">
        <v>200</v>
      </c>
      <c r="L7" s="26">
        <v>3</v>
      </c>
      <c r="M7" s="39" t="s">
        <v>119</v>
      </c>
      <c r="N7" s="39" t="s">
        <v>113</v>
      </c>
      <c r="O7" s="27">
        <v>2830</v>
      </c>
      <c r="P7" s="36">
        <v>560</v>
      </c>
      <c r="Q7" s="27">
        <v>3385</v>
      </c>
      <c r="R7" s="28" t="s">
        <v>107</v>
      </c>
      <c r="S7" s="29">
        <f t="shared" si="0"/>
        <v>16.543574593796158</v>
      </c>
      <c r="T7" s="30">
        <v>0</v>
      </c>
      <c r="U7" s="31">
        <v>60</v>
      </c>
      <c r="V7" s="31">
        <v>570</v>
      </c>
      <c r="W7" s="31">
        <v>10.53</v>
      </c>
      <c r="X7" s="32">
        <v>0</v>
      </c>
      <c r="Y7" s="32">
        <v>0</v>
      </c>
      <c r="Z7" s="37" t="s">
        <v>108</v>
      </c>
    </row>
    <row r="8" spans="1:26" ht="15.75" customHeight="1" x14ac:dyDescent="0.25">
      <c r="A8" s="9" t="s">
        <v>89</v>
      </c>
      <c r="B8" s="22" t="s">
        <v>126</v>
      </c>
      <c r="C8" s="22" t="s">
        <v>91</v>
      </c>
      <c r="D8" s="22" t="s">
        <v>127</v>
      </c>
      <c r="E8" s="9" t="s">
        <v>116</v>
      </c>
      <c r="F8" s="86" t="s">
        <v>94</v>
      </c>
      <c r="G8" s="40" t="s">
        <v>128</v>
      </c>
      <c r="H8" s="35">
        <v>200</v>
      </c>
      <c r="I8" s="25" t="s">
        <v>129</v>
      </c>
      <c r="J8" s="25" t="s">
        <v>122</v>
      </c>
      <c r="K8" s="35">
        <v>200</v>
      </c>
      <c r="L8" s="26">
        <v>3</v>
      </c>
      <c r="M8" s="42" t="s">
        <v>130</v>
      </c>
      <c r="N8" s="39" t="s">
        <v>113</v>
      </c>
      <c r="O8" s="27">
        <v>9400</v>
      </c>
      <c r="P8" s="27">
        <v>9695</v>
      </c>
      <c r="Q8" s="27">
        <v>19095</v>
      </c>
      <c r="R8" s="43" t="s">
        <v>99</v>
      </c>
      <c r="S8" s="44">
        <f t="shared" si="0"/>
        <v>50.772453521864357</v>
      </c>
      <c r="T8" s="30">
        <v>850</v>
      </c>
      <c r="U8" s="31">
        <v>695</v>
      </c>
      <c r="V8" s="31">
        <v>3710</v>
      </c>
      <c r="W8" s="31">
        <v>18.73</v>
      </c>
      <c r="X8" s="32">
        <v>0</v>
      </c>
      <c r="Y8" s="32">
        <v>0</v>
      </c>
      <c r="Z8" s="37" t="s">
        <v>108</v>
      </c>
    </row>
    <row r="9" spans="1:26" ht="15.75" customHeight="1" x14ac:dyDescent="0.25">
      <c r="A9" s="22" t="s">
        <v>109</v>
      </c>
      <c r="B9" s="34" t="s">
        <v>131</v>
      </c>
      <c r="C9" s="22" t="s">
        <v>91</v>
      </c>
      <c r="D9" s="22" t="s">
        <v>92</v>
      </c>
      <c r="E9" s="9" t="s">
        <v>102</v>
      </c>
      <c r="F9" s="86" t="s">
        <v>132</v>
      </c>
      <c r="G9" s="9" t="s">
        <v>104</v>
      </c>
      <c r="H9" s="24">
        <f>49</f>
        <v>49</v>
      </c>
      <c r="I9" s="25" t="s">
        <v>111</v>
      </c>
      <c r="J9" s="25"/>
      <c r="K9" s="26">
        <v>5</v>
      </c>
      <c r="L9" s="26">
        <v>3</v>
      </c>
      <c r="M9" s="26" t="s">
        <v>97</v>
      </c>
      <c r="N9" s="39" t="s">
        <v>133</v>
      </c>
      <c r="O9" s="27">
        <v>8230</v>
      </c>
      <c r="P9" s="27">
        <v>1965</v>
      </c>
      <c r="Q9" s="27">
        <v>10195</v>
      </c>
      <c r="R9" s="28" t="s">
        <v>99</v>
      </c>
      <c r="S9" s="29">
        <f t="shared" si="0"/>
        <v>19.274153997057379</v>
      </c>
      <c r="T9" s="30">
        <v>2455</v>
      </c>
      <c r="U9" s="31">
        <v>250</v>
      </c>
      <c r="V9" s="31">
        <v>2050</v>
      </c>
      <c r="W9" s="31">
        <v>12.2</v>
      </c>
      <c r="X9" s="32">
        <v>90</v>
      </c>
      <c r="Y9" s="32">
        <v>434</v>
      </c>
      <c r="Z9" s="32">
        <v>20.73733</v>
      </c>
    </row>
    <row r="10" spans="1:26" ht="15.75" customHeight="1" x14ac:dyDescent="0.25">
      <c r="A10" s="9" t="s">
        <v>109</v>
      </c>
      <c r="B10" s="22" t="s">
        <v>134</v>
      </c>
      <c r="C10" s="9" t="s">
        <v>125</v>
      </c>
      <c r="D10" s="9" t="s">
        <v>125</v>
      </c>
      <c r="E10" s="9" t="s">
        <v>93</v>
      </c>
      <c r="F10" s="86" t="s">
        <v>132</v>
      </c>
      <c r="G10" s="9" t="s">
        <v>95</v>
      </c>
      <c r="H10" s="24">
        <f>30</f>
        <v>30</v>
      </c>
      <c r="I10" s="25" t="s">
        <v>118</v>
      </c>
      <c r="J10" s="25" t="s">
        <v>122</v>
      </c>
      <c r="K10" s="26">
        <v>4</v>
      </c>
      <c r="L10" s="26">
        <v>2</v>
      </c>
      <c r="M10" s="26" t="s">
        <v>97</v>
      </c>
      <c r="N10" s="39" t="s">
        <v>135</v>
      </c>
      <c r="O10" s="27">
        <v>12495</v>
      </c>
      <c r="P10" s="27">
        <v>5570</v>
      </c>
      <c r="Q10" s="27">
        <v>18065</v>
      </c>
      <c r="R10" s="28" t="s">
        <v>99</v>
      </c>
      <c r="S10" s="29">
        <f t="shared" si="0"/>
        <v>30.833102684749512</v>
      </c>
      <c r="T10" s="30">
        <v>870</v>
      </c>
      <c r="U10" s="31">
        <v>860</v>
      </c>
      <c r="V10" s="31">
        <v>3595</v>
      </c>
      <c r="W10" s="31">
        <v>23.92</v>
      </c>
      <c r="X10" s="32">
        <v>0</v>
      </c>
      <c r="Y10" s="32">
        <v>0</v>
      </c>
      <c r="Z10" s="37" t="s">
        <v>108</v>
      </c>
    </row>
    <row r="11" spans="1:26" ht="15.75" customHeight="1" x14ac:dyDescent="0.25">
      <c r="A11" s="9" t="s">
        <v>89</v>
      </c>
      <c r="B11" s="34" t="s">
        <v>136</v>
      </c>
      <c r="C11" s="22" t="s">
        <v>91</v>
      </c>
      <c r="D11" s="9" t="s">
        <v>101</v>
      </c>
      <c r="E11" s="9" t="s">
        <v>102</v>
      </c>
      <c r="F11" s="86" t="s">
        <v>132</v>
      </c>
      <c r="G11" s="9" t="s">
        <v>104</v>
      </c>
      <c r="H11" s="35">
        <v>200</v>
      </c>
      <c r="I11" s="25" t="s">
        <v>118</v>
      </c>
      <c r="J11" s="25" t="s">
        <v>122</v>
      </c>
      <c r="K11" s="35">
        <v>200</v>
      </c>
      <c r="L11" s="26">
        <v>3</v>
      </c>
      <c r="M11" s="26" t="s">
        <v>119</v>
      </c>
      <c r="N11" s="26" t="s">
        <v>113</v>
      </c>
      <c r="O11" s="27">
        <v>7195</v>
      </c>
      <c r="P11" s="36">
        <v>575</v>
      </c>
      <c r="Q11" s="27">
        <v>7770</v>
      </c>
      <c r="R11" s="28" t="s">
        <v>99</v>
      </c>
      <c r="S11" s="29">
        <f t="shared" si="0"/>
        <v>7.4002574002573995</v>
      </c>
      <c r="T11" s="30">
        <v>195</v>
      </c>
      <c r="U11" s="31">
        <v>135</v>
      </c>
      <c r="V11" s="31">
        <v>1280</v>
      </c>
      <c r="W11" s="31">
        <v>10.55</v>
      </c>
      <c r="X11" s="32">
        <v>0</v>
      </c>
      <c r="Y11" s="32">
        <v>0</v>
      </c>
      <c r="Z11" s="37" t="s">
        <v>108</v>
      </c>
    </row>
    <row r="12" spans="1:26" ht="15.75" customHeight="1" x14ac:dyDescent="0.25">
      <c r="A12" s="22" t="s">
        <v>109</v>
      </c>
      <c r="B12" s="22" t="s">
        <v>137</v>
      </c>
      <c r="C12" s="22" t="s">
        <v>91</v>
      </c>
      <c r="D12" s="22" t="s">
        <v>92</v>
      </c>
      <c r="E12" s="9" t="s">
        <v>64</v>
      </c>
      <c r="F12" s="86" t="s">
        <v>94</v>
      </c>
      <c r="G12" s="9" t="s">
        <v>104</v>
      </c>
      <c r="H12" s="24">
        <f>81</f>
        <v>81</v>
      </c>
      <c r="I12" s="25" t="s">
        <v>121</v>
      </c>
      <c r="J12" s="25"/>
      <c r="K12" s="26">
        <v>9</v>
      </c>
      <c r="L12" s="26">
        <v>3</v>
      </c>
      <c r="M12" s="26" t="s">
        <v>138</v>
      </c>
      <c r="N12" s="39" t="s">
        <v>113</v>
      </c>
      <c r="O12" s="27">
        <v>10440</v>
      </c>
      <c r="P12" s="27">
        <v>3485</v>
      </c>
      <c r="Q12" s="27">
        <v>13925</v>
      </c>
      <c r="R12" s="28" t="s">
        <v>99</v>
      </c>
      <c r="S12" s="29">
        <f t="shared" si="0"/>
        <v>25.026929982046681</v>
      </c>
      <c r="T12" s="30">
        <v>550</v>
      </c>
      <c r="U12" s="31">
        <v>195</v>
      </c>
      <c r="V12" s="31">
        <v>1145</v>
      </c>
      <c r="W12" s="31">
        <v>17.03</v>
      </c>
      <c r="X12" s="32">
        <v>0</v>
      </c>
      <c r="Y12" s="32">
        <v>0</v>
      </c>
      <c r="Z12" s="37" t="s">
        <v>108</v>
      </c>
    </row>
    <row r="13" spans="1:26" ht="15.75" customHeight="1" x14ac:dyDescent="0.25">
      <c r="A13" s="9" t="s">
        <v>109</v>
      </c>
      <c r="B13" s="34" t="s">
        <v>139</v>
      </c>
      <c r="C13" s="22" t="s">
        <v>91</v>
      </c>
      <c r="D13" s="9" t="s">
        <v>140</v>
      </c>
      <c r="E13" s="9" t="s">
        <v>93</v>
      </c>
      <c r="F13" s="86" t="s">
        <v>78</v>
      </c>
      <c r="G13" s="40" t="s">
        <v>117</v>
      </c>
      <c r="H13" s="24">
        <f>43</f>
        <v>43</v>
      </c>
      <c r="I13" s="25" t="s">
        <v>129</v>
      </c>
      <c r="J13" s="25" t="s">
        <v>122</v>
      </c>
      <c r="K13" s="26">
        <v>5</v>
      </c>
      <c r="L13" s="26" t="s">
        <v>141</v>
      </c>
      <c r="M13" s="26" t="s">
        <v>112</v>
      </c>
      <c r="N13" s="26" t="s">
        <v>113</v>
      </c>
      <c r="O13" s="27">
        <v>10015</v>
      </c>
      <c r="P13" s="27">
        <v>1375</v>
      </c>
      <c r="Q13" s="27">
        <v>11390</v>
      </c>
      <c r="R13" s="28" t="s">
        <v>99</v>
      </c>
      <c r="S13" s="29">
        <f t="shared" si="0"/>
        <v>12.071992976294995</v>
      </c>
      <c r="T13" s="30">
        <v>55</v>
      </c>
      <c r="U13" s="31">
        <v>595</v>
      </c>
      <c r="V13" s="31">
        <v>1870</v>
      </c>
      <c r="W13" s="31">
        <v>31.82</v>
      </c>
      <c r="X13" s="32">
        <v>0</v>
      </c>
      <c r="Y13" s="32">
        <v>0</v>
      </c>
      <c r="Z13" s="37" t="s">
        <v>108</v>
      </c>
    </row>
    <row r="14" spans="1:26" ht="15.75" customHeight="1" x14ac:dyDescent="0.25">
      <c r="A14" s="9" t="s">
        <v>114</v>
      </c>
      <c r="B14" s="22" t="s">
        <v>142</v>
      </c>
      <c r="C14" s="9" t="s">
        <v>125</v>
      </c>
      <c r="D14" s="22" t="s">
        <v>143</v>
      </c>
      <c r="E14" s="9" t="s">
        <v>93</v>
      </c>
      <c r="F14" s="86" t="s">
        <v>132</v>
      </c>
      <c r="G14" s="40" t="s">
        <v>117</v>
      </c>
      <c r="H14" s="24">
        <v>12</v>
      </c>
      <c r="I14" s="25" t="s">
        <v>144</v>
      </c>
      <c r="J14" s="25" t="s">
        <v>122</v>
      </c>
      <c r="K14" s="26">
        <v>2</v>
      </c>
      <c r="L14" s="26">
        <v>2</v>
      </c>
      <c r="M14" s="26" t="s">
        <v>145</v>
      </c>
      <c r="N14" s="45" t="s">
        <v>133</v>
      </c>
      <c r="O14" s="27">
        <v>26320</v>
      </c>
      <c r="P14" s="27">
        <v>9125</v>
      </c>
      <c r="Q14" s="27">
        <v>35445</v>
      </c>
      <c r="R14" s="28" t="s">
        <v>146</v>
      </c>
      <c r="S14" s="29">
        <f t="shared" si="0"/>
        <v>25.744110593877839</v>
      </c>
      <c r="T14" s="30">
        <v>2220</v>
      </c>
      <c r="U14" s="31">
        <v>1830</v>
      </c>
      <c r="V14" s="31">
        <v>8400</v>
      </c>
      <c r="W14" s="31">
        <v>21.79</v>
      </c>
      <c r="X14" s="32">
        <v>6673</v>
      </c>
      <c r="Y14" s="33">
        <v>56581</v>
      </c>
      <c r="Z14" s="32">
        <v>11.793710000000001</v>
      </c>
    </row>
    <row r="15" spans="1:26" ht="15.75" customHeight="1" x14ac:dyDescent="0.25">
      <c r="A15" s="9" t="s">
        <v>114</v>
      </c>
      <c r="B15" s="34" t="s">
        <v>147</v>
      </c>
      <c r="C15" s="22" t="s">
        <v>91</v>
      </c>
      <c r="D15" s="9" t="s">
        <v>101</v>
      </c>
      <c r="E15" s="9" t="s">
        <v>102</v>
      </c>
      <c r="F15" s="86" t="s">
        <v>94</v>
      </c>
      <c r="G15" s="9" t="s">
        <v>104</v>
      </c>
      <c r="H15" s="24">
        <f>67</f>
        <v>67</v>
      </c>
      <c r="I15" s="25" t="s">
        <v>144</v>
      </c>
      <c r="J15" s="25" t="s">
        <v>122</v>
      </c>
      <c r="K15" s="26">
        <v>7</v>
      </c>
      <c r="L15" s="26">
        <v>3</v>
      </c>
      <c r="M15" s="26" t="s">
        <v>123</v>
      </c>
      <c r="N15" s="26" t="s">
        <v>106</v>
      </c>
      <c r="O15" s="27">
        <v>22895</v>
      </c>
      <c r="P15" s="27">
        <v>2960</v>
      </c>
      <c r="Q15" s="27">
        <v>25855</v>
      </c>
      <c r="R15" s="28" t="s">
        <v>146</v>
      </c>
      <c r="S15" s="29">
        <f t="shared" si="0"/>
        <v>11.448462579771803</v>
      </c>
      <c r="T15" s="30">
        <v>4365</v>
      </c>
      <c r="U15" s="31">
        <v>380</v>
      </c>
      <c r="V15" s="31">
        <v>3220</v>
      </c>
      <c r="W15" s="31">
        <v>11.8</v>
      </c>
      <c r="X15" s="32">
        <v>0</v>
      </c>
      <c r="Y15" s="32">
        <v>0</v>
      </c>
      <c r="Z15" s="37" t="s">
        <v>108</v>
      </c>
    </row>
    <row r="16" spans="1:26" ht="15.75" customHeight="1" x14ac:dyDescent="0.25">
      <c r="A16" s="9" t="s">
        <v>109</v>
      </c>
      <c r="B16" s="34" t="s">
        <v>148</v>
      </c>
      <c r="C16" s="9" t="s">
        <v>125</v>
      </c>
      <c r="D16" s="9" t="s">
        <v>125</v>
      </c>
      <c r="E16" s="9" t="s">
        <v>64</v>
      </c>
      <c r="F16" s="86" t="s">
        <v>103</v>
      </c>
      <c r="G16" s="40" t="s">
        <v>117</v>
      </c>
      <c r="H16" s="35">
        <v>200</v>
      </c>
      <c r="I16" s="25" t="s">
        <v>149</v>
      </c>
      <c r="J16" s="25"/>
      <c r="K16" s="35">
        <v>200</v>
      </c>
      <c r="L16" s="26">
        <v>4</v>
      </c>
      <c r="M16" s="26" t="s">
        <v>150</v>
      </c>
      <c r="N16" s="45" t="s">
        <v>133</v>
      </c>
      <c r="O16" s="27">
        <v>2245</v>
      </c>
      <c r="P16" s="36">
        <v>15</v>
      </c>
      <c r="Q16" s="27">
        <v>2260</v>
      </c>
      <c r="R16" s="28" t="s">
        <v>107</v>
      </c>
      <c r="S16" s="29">
        <f t="shared" si="0"/>
        <v>0.66371681415929207</v>
      </c>
      <c r="T16" s="30">
        <v>1230</v>
      </c>
      <c r="U16" s="31">
        <v>20</v>
      </c>
      <c r="V16" s="31">
        <v>350</v>
      </c>
      <c r="W16" s="31">
        <v>5.71</v>
      </c>
      <c r="X16" s="32">
        <v>0</v>
      </c>
      <c r="Y16" s="32">
        <v>0</v>
      </c>
      <c r="Z16" s="37" t="s">
        <v>108</v>
      </c>
    </row>
    <row r="17" spans="1:26" ht="15.75" customHeight="1" x14ac:dyDescent="0.25">
      <c r="A17" s="22" t="s">
        <v>114</v>
      </c>
      <c r="B17" s="22" t="s">
        <v>151</v>
      </c>
      <c r="C17" s="22" t="s">
        <v>91</v>
      </c>
      <c r="D17" s="22" t="s">
        <v>92</v>
      </c>
      <c r="E17" s="9" t="s">
        <v>102</v>
      </c>
      <c r="F17" s="86" t="s">
        <v>132</v>
      </c>
      <c r="G17" s="9" t="s">
        <v>104</v>
      </c>
      <c r="H17" s="35">
        <v>200</v>
      </c>
      <c r="I17" s="25" t="s">
        <v>152</v>
      </c>
      <c r="J17" s="25"/>
      <c r="K17" s="35">
        <v>200</v>
      </c>
      <c r="L17" s="26">
        <v>4</v>
      </c>
      <c r="M17" s="26" t="s">
        <v>138</v>
      </c>
      <c r="N17" s="39" t="s">
        <v>113</v>
      </c>
      <c r="O17" s="27">
        <v>6360</v>
      </c>
      <c r="P17" s="36">
        <v>585</v>
      </c>
      <c r="Q17" s="27">
        <v>6945</v>
      </c>
      <c r="R17" s="28" t="s">
        <v>99</v>
      </c>
      <c r="S17" s="29">
        <f t="shared" si="0"/>
        <v>8.4233261339092866</v>
      </c>
      <c r="T17" s="30">
        <v>2230</v>
      </c>
      <c r="U17" s="31">
        <v>45</v>
      </c>
      <c r="V17" s="31">
        <v>650</v>
      </c>
      <c r="W17" s="31">
        <v>6.92</v>
      </c>
      <c r="X17" s="32">
        <v>0</v>
      </c>
      <c r="Y17" s="32">
        <v>0</v>
      </c>
      <c r="Z17" s="37" t="s">
        <v>108</v>
      </c>
    </row>
    <row r="18" spans="1:26" ht="15.75" customHeight="1" x14ac:dyDescent="0.25">
      <c r="A18" s="22" t="s">
        <v>114</v>
      </c>
      <c r="B18" s="34" t="s">
        <v>153</v>
      </c>
      <c r="C18" s="22" t="s">
        <v>91</v>
      </c>
      <c r="D18" s="22" t="s">
        <v>101</v>
      </c>
      <c r="E18" s="9" t="s">
        <v>102</v>
      </c>
      <c r="F18" s="86" t="s">
        <v>94</v>
      </c>
      <c r="G18" s="9" t="s">
        <v>117</v>
      </c>
      <c r="H18" s="24">
        <f>49</f>
        <v>49</v>
      </c>
      <c r="I18" s="25" t="s">
        <v>118</v>
      </c>
      <c r="J18" s="25"/>
      <c r="K18" s="26">
        <v>5</v>
      </c>
      <c r="L18" s="26">
        <v>3</v>
      </c>
      <c r="M18" s="26" t="s">
        <v>112</v>
      </c>
      <c r="N18" s="26" t="s">
        <v>106</v>
      </c>
      <c r="O18" s="27">
        <v>15680</v>
      </c>
      <c r="P18" s="27">
        <v>2200</v>
      </c>
      <c r="Q18" s="27">
        <v>17880</v>
      </c>
      <c r="R18" s="28" t="s">
        <v>99</v>
      </c>
      <c r="S18" s="29">
        <f t="shared" si="0"/>
        <v>12.304250559284116</v>
      </c>
      <c r="T18" s="30">
        <v>55</v>
      </c>
      <c r="U18" s="31">
        <v>340</v>
      </c>
      <c r="V18" s="31">
        <v>1865</v>
      </c>
      <c r="W18" s="31">
        <v>18.23</v>
      </c>
      <c r="X18" s="32">
        <v>0</v>
      </c>
      <c r="Y18" s="32">
        <v>0</v>
      </c>
      <c r="Z18" s="37" t="s">
        <v>108</v>
      </c>
    </row>
    <row r="19" spans="1:26" ht="15.75" customHeight="1" x14ac:dyDescent="0.25">
      <c r="A19" s="22" t="s">
        <v>89</v>
      </c>
      <c r="B19" s="46" t="s">
        <v>154</v>
      </c>
      <c r="C19" s="22" t="s">
        <v>91</v>
      </c>
      <c r="D19" s="22" t="s">
        <v>127</v>
      </c>
      <c r="E19" s="9" t="s">
        <v>102</v>
      </c>
      <c r="F19" s="86" t="s">
        <v>94</v>
      </c>
      <c r="G19" s="9" t="s">
        <v>104</v>
      </c>
      <c r="H19" s="24">
        <f t="shared" ref="H19:H20" si="1">67</f>
        <v>67</v>
      </c>
      <c r="I19" s="47" t="s">
        <v>155</v>
      </c>
      <c r="J19" s="25"/>
      <c r="K19" s="26">
        <v>7</v>
      </c>
      <c r="L19" s="26">
        <v>3</v>
      </c>
      <c r="M19" s="26" t="s">
        <v>112</v>
      </c>
      <c r="N19" s="39" t="s">
        <v>135</v>
      </c>
      <c r="O19" s="27">
        <v>8250</v>
      </c>
      <c r="P19" s="27">
        <v>1415</v>
      </c>
      <c r="Q19" s="27">
        <v>9665</v>
      </c>
      <c r="R19" s="28" t="s">
        <v>99</v>
      </c>
      <c r="S19" s="29">
        <f t="shared" si="0"/>
        <v>14.64045525090533</v>
      </c>
      <c r="T19" s="30">
        <v>1130</v>
      </c>
      <c r="U19" s="31">
        <v>155</v>
      </c>
      <c r="V19" s="31">
        <v>1465</v>
      </c>
      <c r="W19" s="31">
        <v>10.58</v>
      </c>
      <c r="X19" s="32">
        <v>0</v>
      </c>
      <c r="Y19" s="32">
        <v>0</v>
      </c>
      <c r="Z19" s="37" t="s">
        <v>108</v>
      </c>
    </row>
    <row r="20" spans="1:26" ht="15.75" customHeight="1" x14ac:dyDescent="0.25">
      <c r="A20" s="22" t="s">
        <v>109</v>
      </c>
      <c r="B20" s="22" t="s">
        <v>156</v>
      </c>
      <c r="C20" s="9" t="s">
        <v>125</v>
      </c>
      <c r="D20" s="48" t="s">
        <v>157</v>
      </c>
      <c r="E20" s="9" t="s">
        <v>102</v>
      </c>
      <c r="F20" s="86" t="s">
        <v>103</v>
      </c>
      <c r="G20" s="9" t="s">
        <v>117</v>
      </c>
      <c r="H20" s="24">
        <f t="shared" si="1"/>
        <v>67</v>
      </c>
      <c r="I20" s="25" t="s">
        <v>158</v>
      </c>
      <c r="J20" s="25" t="s">
        <v>122</v>
      </c>
      <c r="K20" s="26">
        <v>7</v>
      </c>
      <c r="L20" s="26">
        <v>3</v>
      </c>
      <c r="M20" s="26" t="s">
        <v>123</v>
      </c>
      <c r="N20" s="39" t="s">
        <v>106</v>
      </c>
      <c r="O20" s="27">
        <v>17785</v>
      </c>
      <c r="P20" s="27">
        <v>2685</v>
      </c>
      <c r="Q20" s="27">
        <v>20470</v>
      </c>
      <c r="R20" s="28" t="s">
        <v>99</v>
      </c>
      <c r="S20" s="29">
        <f t="shared" si="0"/>
        <v>13.11675622862726</v>
      </c>
      <c r="T20" s="30">
        <v>175</v>
      </c>
      <c r="U20" s="31">
        <v>455</v>
      </c>
      <c r="V20" s="31">
        <v>3305</v>
      </c>
      <c r="W20" s="31">
        <v>13.77</v>
      </c>
      <c r="X20" s="32">
        <v>402</v>
      </c>
      <c r="Y20" s="33">
        <v>2049</v>
      </c>
      <c r="Z20" s="32">
        <v>19.619330000000001</v>
      </c>
    </row>
    <row r="21" spans="1:26" ht="15.75" customHeight="1" x14ac:dyDescent="0.25">
      <c r="A21" s="9" t="s">
        <v>89</v>
      </c>
      <c r="B21" s="22" t="s">
        <v>159</v>
      </c>
      <c r="C21" s="22" t="s">
        <v>91</v>
      </c>
      <c r="D21" s="22" t="s">
        <v>92</v>
      </c>
      <c r="E21" s="9" t="s">
        <v>116</v>
      </c>
      <c r="F21" s="86" t="s">
        <v>94</v>
      </c>
      <c r="G21" s="9" t="s">
        <v>95</v>
      </c>
      <c r="H21" s="24">
        <v>10</v>
      </c>
      <c r="I21" s="25" t="s">
        <v>118</v>
      </c>
      <c r="J21" s="25" t="s">
        <v>122</v>
      </c>
      <c r="K21" s="26">
        <v>2</v>
      </c>
      <c r="L21" s="26">
        <v>2</v>
      </c>
      <c r="M21" s="26" t="s">
        <v>145</v>
      </c>
      <c r="N21" s="45" t="s">
        <v>133</v>
      </c>
      <c r="O21" s="27">
        <v>19450</v>
      </c>
      <c r="P21" s="27">
        <v>6505</v>
      </c>
      <c r="Q21" s="27">
        <v>25955</v>
      </c>
      <c r="R21" s="28" t="s">
        <v>146</v>
      </c>
      <c r="S21" s="29">
        <f t="shared" si="0"/>
        <v>25.062608360624157</v>
      </c>
      <c r="T21" s="30">
        <v>175</v>
      </c>
      <c r="U21" s="31">
        <v>1570</v>
      </c>
      <c r="V21" s="31">
        <v>7335</v>
      </c>
      <c r="W21" s="31">
        <v>21.4</v>
      </c>
      <c r="X21" s="32">
        <v>3557</v>
      </c>
      <c r="Y21" s="33">
        <v>40514</v>
      </c>
      <c r="Z21" s="32">
        <v>8.7796810000000001</v>
      </c>
    </row>
    <row r="22" spans="1:26" ht="15.75" customHeight="1" x14ac:dyDescent="0.25">
      <c r="A22" s="22" t="s">
        <v>109</v>
      </c>
      <c r="B22" s="34" t="s">
        <v>160</v>
      </c>
      <c r="C22" s="22" t="s">
        <v>91</v>
      </c>
      <c r="D22" s="22" t="s">
        <v>161</v>
      </c>
      <c r="E22" s="9" t="s">
        <v>93</v>
      </c>
      <c r="F22" s="86" t="s">
        <v>94</v>
      </c>
      <c r="G22" s="9" t="s">
        <v>128</v>
      </c>
      <c r="H22" s="24">
        <f>43</f>
        <v>43</v>
      </c>
      <c r="I22" s="25" t="s">
        <v>129</v>
      </c>
      <c r="J22" s="25" t="s">
        <v>122</v>
      </c>
      <c r="K22" s="26">
        <v>5</v>
      </c>
      <c r="L22" s="26">
        <v>3</v>
      </c>
      <c r="M22" s="26" t="s">
        <v>97</v>
      </c>
      <c r="N22" s="39" t="s">
        <v>135</v>
      </c>
      <c r="O22" s="27">
        <v>10680</v>
      </c>
      <c r="P22" s="27">
        <v>4110</v>
      </c>
      <c r="Q22" s="27">
        <v>14790</v>
      </c>
      <c r="R22" s="28" t="s">
        <v>99</v>
      </c>
      <c r="S22" s="29">
        <f t="shared" si="0"/>
        <v>27.789046653144016</v>
      </c>
      <c r="T22" s="30">
        <v>415</v>
      </c>
      <c r="U22" s="31">
        <v>675</v>
      </c>
      <c r="V22" s="31">
        <v>2300</v>
      </c>
      <c r="W22" s="31">
        <v>29.35</v>
      </c>
      <c r="X22" s="32">
        <v>0</v>
      </c>
      <c r="Y22" s="32">
        <v>0</v>
      </c>
      <c r="Z22" s="37" t="s">
        <v>108</v>
      </c>
    </row>
    <row r="23" spans="1:26" ht="15.75" customHeight="1" x14ac:dyDescent="0.25">
      <c r="A23" s="22" t="s">
        <v>114</v>
      </c>
      <c r="B23" s="34" t="s">
        <v>162</v>
      </c>
      <c r="C23" s="22" t="s">
        <v>91</v>
      </c>
      <c r="D23" s="34" t="s">
        <v>163</v>
      </c>
      <c r="E23" s="9" t="s">
        <v>102</v>
      </c>
      <c r="F23" s="86" t="s">
        <v>132</v>
      </c>
      <c r="G23" s="40" t="s">
        <v>117</v>
      </c>
      <c r="H23" s="35">
        <v>200</v>
      </c>
      <c r="I23" s="25" t="s">
        <v>158</v>
      </c>
      <c r="J23" s="25"/>
      <c r="K23" s="35">
        <v>200</v>
      </c>
      <c r="L23" s="26">
        <v>4</v>
      </c>
      <c r="M23" s="39" t="s">
        <v>119</v>
      </c>
      <c r="N23" s="26" t="s">
        <v>113</v>
      </c>
      <c r="O23" s="27">
        <v>10200</v>
      </c>
      <c r="P23" s="36">
        <v>800</v>
      </c>
      <c r="Q23" s="27">
        <v>11005</v>
      </c>
      <c r="R23" s="28" t="s">
        <v>99</v>
      </c>
      <c r="S23" s="29">
        <f t="shared" si="0"/>
        <v>7.2694229895502049</v>
      </c>
      <c r="T23" s="30">
        <v>2305</v>
      </c>
      <c r="U23" s="31">
        <v>75</v>
      </c>
      <c r="V23" s="31">
        <v>710</v>
      </c>
      <c r="W23" s="31">
        <v>10.56</v>
      </c>
      <c r="X23" s="32">
        <v>0</v>
      </c>
      <c r="Y23" s="32">
        <v>0</v>
      </c>
      <c r="Z23" s="37" t="s">
        <v>108</v>
      </c>
    </row>
    <row r="24" spans="1:26" ht="15.75" customHeight="1" x14ac:dyDescent="0.25">
      <c r="A24" s="9" t="s">
        <v>109</v>
      </c>
      <c r="B24" s="22" t="s">
        <v>164</v>
      </c>
      <c r="C24" s="9" t="s">
        <v>165</v>
      </c>
      <c r="D24" s="9" t="s">
        <v>166</v>
      </c>
      <c r="E24" s="49"/>
      <c r="H24" s="24">
        <v>2</v>
      </c>
      <c r="I24" s="25" t="s">
        <v>121</v>
      </c>
      <c r="J24" s="25" t="s">
        <v>122</v>
      </c>
      <c r="K24" s="26">
        <v>1</v>
      </c>
      <c r="L24" s="26">
        <v>1</v>
      </c>
      <c r="M24" s="26" t="s">
        <v>145</v>
      </c>
      <c r="N24" s="26" t="s">
        <v>98</v>
      </c>
      <c r="O24" s="27">
        <v>13545</v>
      </c>
      <c r="P24" s="27">
        <v>7350</v>
      </c>
      <c r="Q24" s="27">
        <v>20890</v>
      </c>
      <c r="R24" s="28" t="s">
        <v>99</v>
      </c>
      <c r="S24" s="29">
        <f t="shared" si="0"/>
        <v>35.184298707515559</v>
      </c>
      <c r="T24" s="30">
        <v>2020</v>
      </c>
      <c r="U24" s="31">
        <v>4135</v>
      </c>
      <c r="V24" s="31">
        <v>12165</v>
      </c>
      <c r="W24" s="31">
        <v>33.99</v>
      </c>
      <c r="X24" s="32">
        <v>35569</v>
      </c>
      <c r="Y24" s="33">
        <v>226238</v>
      </c>
      <c r="Z24" s="32">
        <v>15.72194</v>
      </c>
    </row>
    <row r="25" spans="1:26" ht="15.75" customHeight="1" x14ac:dyDescent="0.25">
      <c r="A25" s="9" t="s">
        <v>89</v>
      </c>
      <c r="B25" s="34" t="s">
        <v>167</v>
      </c>
      <c r="C25" s="22" t="s">
        <v>91</v>
      </c>
      <c r="D25" s="9" t="s">
        <v>168</v>
      </c>
      <c r="E25" s="9" t="s">
        <v>64</v>
      </c>
      <c r="F25" s="86" t="s">
        <v>132</v>
      </c>
      <c r="G25" s="40" t="s">
        <v>117</v>
      </c>
      <c r="H25" s="24">
        <f>95</f>
        <v>95</v>
      </c>
      <c r="I25" s="25" t="s">
        <v>158</v>
      </c>
      <c r="J25" s="25"/>
      <c r="K25" s="26">
        <v>10</v>
      </c>
      <c r="L25" s="26">
        <v>3</v>
      </c>
      <c r="M25" s="26" t="s">
        <v>169</v>
      </c>
      <c r="N25" s="39" t="s">
        <v>113</v>
      </c>
      <c r="O25" s="27">
        <v>13445</v>
      </c>
      <c r="P25" s="36">
        <v>725</v>
      </c>
      <c r="Q25" s="27">
        <v>14175</v>
      </c>
      <c r="R25" s="28" t="s">
        <v>99</v>
      </c>
      <c r="S25" s="29">
        <f t="shared" si="0"/>
        <v>5.1146384479717808</v>
      </c>
      <c r="T25" s="30">
        <v>1570</v>
      </c>
      <c r="U25" s="31">
        <v>195</v>
      </c>
      <c r="V25" s="31">
        <v>1730</v>
      </c>
      <c r="W25" s="31">
        <v>11.27</v>
      </c>
      <c r="X25" s="32">
        <v>0</v>
      </c>
      <c r="Y25" s="32">
        <v>0</v>
      </c>
      <c r="Z25" s="37" t="s">
        <v>108</v>
      </c>
    </row>
    <row r="26" spans="1:26" ht="15.75" customHeight="1" x14ac:dyDescent="0.25">
      <c r="A26" s="9" t="s">
        <v>109</v>
      </c>
      <c r="B26" s="34" t="s">
        <v>170</v>
      </c>
      <c r="C26" s="22" t="s">
        <v>91</v>
      </c>
      <c r="D26" s="9" t="s">
        <v>101</v>
      </c>
      <c r="E26" s="9" t="s">
        <v>62</v>
      </c>
      <c r="F26" s="86" t="s">
        <v>80</v>
      </c>
      <c r="G26" s="9" t="s">
        <v>95</v>
      </c>
      <c r="H26" s="24">
        <f>81</f>
        <v>81</v>
      </c>
      <c r="I26" s="25" t="s">
        <v>111</v>
      </c>
      <c r="J26" s="25" t="s">
        <v>122</v>
      </c>
      <c r="K26" s="26">
        <v>9</v>
      </c>
      <c r="L26" s="26">
        <v>3</v>
      </c>
      <c r="M26" s="26" t="s">
        <v>112</v>
      </c>
      <c r="N26" s="39" t="s">
        <v>113</v>
      </c>
      <c r="O26" s="27">
        <v>9335</v>
      </c>
      <c r="P26" s="27">
        <v>1340</v>
      </c>
      <c r="Q26" s="27">
        <v>10675</v>
      </c>
      <c r="R26" s="28" t="s">
        <v>99</v>
      </c>
      <c r="S26" s="29">
        <f t="shared" si="0"/>
        <v>12.552693208430913</v>
      </c>
      <c r="T26" s="30">
        <v>8685</v>
      </c>
      <c r="U26" s="31">
        <v>110</v>
      </c>
      <c r="V26" s="31">
        <v>1395</v>
      </c>
      <c r="W26" s="31">
        <v>7.89</v>
      </c>
      <c r="X26" s="32">
        <v>0</v>
      </c>
      <c r="Y26" s="32">
        <v>0</v>
      </c>
      <c r="Z26" s="37" t="s">
        <v>108</v>
      </c>
    </row>
    <row r="27" spans="1:26" ht="15.75" customHeight="1" x14ac:dyDescent="0.25">
      <c r="A27" s="9" t="s">
        <v>114</v>
      </c>
      <c r="B27" s="34" t="s">
        <v>171</v>
      </c>
      <c r="C27" s="9" t="s">
        <v>125</v>
      </c>
      <c r="D27" s="9" t="s">
        <v>125</v>
      </c>
      <c r="E27" s="9" t="s">
        <v>116</v>
      </c>
      <c r="F27" s="86" t="s">
        <v>132</v>
      </c>
      <c r="G27" s="40" t="s">
        <v>117</v>
      </c>
      <c r="H27" s="24">
        <v>27</v>
      </c>
      <c r="I27" s="25" t="s">
        <v>111</v>
      </c>
      <c r="J27" s="25" t="s">
        <v>122</v>
      </c>
      <c r="K27" s="26">
        <v>3</v>
      </c>
      <c r="L27" s="26">
        <v>2</v>
      </c>
      <c r="M27" s="26" t="s">
        <v>145</v>
      </c>
      <c r="N27" s="39" t="s">
        <v>113</v>
      </c>
      <c r="O27" s="27">
        <v>24570</v>
      </c>
      <c r="P27" s="27">
        <v>8620</v>
      </c>
      <c r="Q27" s="27">
        <v>33190</v>
      </c>
      <c r="R27" s="28" t="s">
        <v>146</v>
      </c>
      <c r="S27" s="29">
        <f t="shared" si="0"/>
        <v>25.971678216330218</v>
      </c>
      <c r="T27" s="30">
        <v>335</v>
      </c>
      <c r="U27" s="31">
        <v>1150</v>
      </c>
      <c r="V27" s="31">
        <v>6805</v>
      </c>
      <c r="W27" s="31">
        <v>16.899999999999999</v>
      </c>
      <c r="X27" s="32">
        <v>3822</v>
      </c>
      <c r="Y27" s="33">
        <v>39899</v>
      </c>
      <c r="Z27" s="32">
        <v>9.5791869999999992</v>
      </c>
    </row>
    <row r="28" spans="1:26" ht="15.75" customHeight="1" x14ac:dyDescent="0.25">
      <c r="A28" s="9" t="s">
        <v>114</v>
      </c>
      <c r="B28" s="22" t="s">
        <v>172</v>
      </c>
      <c r="C28" s="22" t="s">
        <v>91</v>
      </c>
      <c r="D28" s="22" t="s">
        <v>127</v>
      </c>
      <c r="E28" s="9" t="s">
        <v>116</v>
      </c>
      <c r="F28" s="86" t="s">
        <v>132</v>
      </c>
      <c r="G28" s="9" t="s">
        <v>173</v>
      </c>
      <c r="H28" s="24">
        <f>81</f>
        <v>81</v>
      </c>
      <c r="I28" s="25" t="s">
        <v>152</v>
      </c>
      <c r="J28" s="25"/>
      <c r="K28" s="26">
        <v>9</v>
      </c>
      <c r="L28" s="26">
        <v>3</v>
      </c>
      <c r="M28" s="26" t="s">
        <v>138</v>
      </c>
      <c r="N28" s="39" t="s">
        <v>106</v>
      </c>
      <c r="O28" s="27">
        <v>20445</v>
      </c>
      <c r="P28" s="27">
        <v>2720</v>
      </c>
      <c r="Q28" s="27">
        <v>23160</v>
      </c>
      <c r="R28" s="28" t="s">
        <v>99</v>
      </c>
      <c r="S28" s="29">
        <f t="shared" si="0"/>
        <v>11.744386873920552</v>
      </c>
      <c r="T28" s="30">
        <v>650</v>
      </c>
      <c r="U28" s="31">
        <v>305</v>
      </c>
      <c r="V28" s="31">
        <v>3200</v>
      </c>
      <c r="W28" s="31">
        <v>9.5299999999999994</v>
      </c>
      <c r="X28" s="32">
        <v>76</v>
      </c>
      <c r="Y28" s="32">
        <v>268</v>
      </c>
      <c r="Z28" s="32">
        <v>28.35821</v>
      </c>
    </row>
    <row r="29" spans="1:26" ht="15.75" customHeight="1" x14ac:dyDescent="0.25">
      <c r="A29" s="22" t="s">
        <v>114</v>
      </c>
      <c r="B29" s="22" t="s">
        <v>174</v>
      </c>
      <c r="C29" s="22" t="s">
        <v>91</v>
      </c>
      <c r="D29" s="22" t="s">
        <v>175</v>
      </c>
      <c r="E29" s="9" t="s">
        <v>93</v>
      </c>
      <c r="F29" s="86" t="s">
        <v>94</v>
      </c>
      <c r="G29" s="9" t="s">
        <v>117</v>
      </c>
      <c r="H29" s="24">
        <f>95</f>
        <v>95</v>
      </c>
      <c r="I29" s="25" t="s">
        <v>152</v>
      </c>
      <c r="J29" s="25"/>
      <c r="K29" s="26">
        <v>10</v>
      </c>
      <c r="L29" s="26">
        <v>3</v>
      </c>
      <c r="M29" s="26" t="s">
        <v>176</v>
      </c>
      <c r="N29" s="39" t="s">
        <v>113</v>
      </c>
      <c r="O29" s="27">
        <v>13585</v>
      </c>
      <c r="P29" s="36">
        <v>990</v>
      </c>
      <c r="Q29" s="27">
        <v>14570</v>
      </c>
      <c r="R29" s="28" t="s">
        <v>99</v>
      </c>
      <c r="S29" s="29">
        <f t="shared" si="0"/>
        <v>6.7947838023335621</v>
      </c>
      <c r="T29" s="30">
        <v>8870</v>
      </c>
      <c r="U29" s="31">
        <v>120</v>
      </c>
      <c r="V29" s="31">
        <v>1805</v>
      </c>
      <c r="W29" s="31">
        <v>6.65</v>
      </c>
      <c r="X29" s="32">
        <v>0</v>
      </c>
      <c r="Y29" s="32">
        <v>0</v>
      </c>
      <c r="Z29" s="37" t="s">
        <v>108</v>
      </c>
    </row>
    <row r="30" spans="1:26" ht="15.75" customHeight="1" x14ac:dyDescent="0.25">
      <c r="A30" s="22" t="s">
        <v>114</v>
      </c>
      <c r="B30" s="22" t="s">
        <v>177</v>
      </c>
      <c r="C30" s="22" t="s">
        <v>91</v>
      </c>
      <c r="D30" s="22" t="s">
        <v>92</v>
      </c>
      <c r="E30" s="9" t="s">
        <v>102</v>
      </c>
      <c r="F30" s="86" t="s">
        <v>132</v>
      </c>
      <c r="G30" s="9" t="s">
        <v>95</v>
      </c>
      <c r="H30" s="35">
        <v>200</v>
      </c>
      <c r="I30" s="25" t="s">
        <v>158</v>
      </c>
      <c r="J30" s="25"/>
      <c r="K30" s="35">
        <v>200</v>
      </c>
      <c r="L30" s="26">
        <v>3</v>
      </c>
      <c r="M30" s="26" t="s">
        <v>178</v>
      </c>
      <c r="N30" s="39" t="s">
        <v>113</v>
      </c>
      <c r="O30" s="27">
        <v>5295</v>
      </c>
      <c r="P30" s="36">
        <v>170</v>
      </c>
      <c r="Q30" s="27">
        <v>5470</v>
      </c>
      <c r="R30" s="28" t="s">
        <v>99</v>
      </c>
      <c r="S30" s="29">
        <f t="shared" si="0"/>
        <v>3.1078610603290677</v>
      </c>
      <c r="T30" s="30">
        <v>6245</v>
      </c>
      <c r="U30" s="31">
        <v>90</v>
      </c>
      <c r="V30" s="31">
        <v>920</v>
      </c>
      <c r="W30" s="31">
        <v>9.7799999999999994</v>
      </c>
      <c r="X30" s="32">
        <v>0</v>
      </c>
      <c r="Y30" s="32">
        <v>0</v>
      </c>
      <c r="Z30" s="37" t="s">
        <v>108</v>
      </c>
    </row>
    <row r="31" spans="1:26" ht="15.75" customHeight="1" x14ac:dyDescent="0.25">
      <c r="A31" s="22" t="s">
        <v>89</v>
      </c>
      <c r="B31" s="22" t="s">
        <v>179</v>
      </c>
      <c r="C31" s="9" t="s">
        <v>125</v>
      </c>
      <c r="D31" s="22" t="s">
        <v>180</v>
      </c>
      <c r="E31" s="9" t="s">
        <v>102</v>
      </c>
      <c r="F31" s="86" t="s">
        <v>103</v>
      </c>
      <c r="G31" s="9" t="s">
        <v>95</v>
      </c>
      <c r="H31" s="24">
        <f>43</f>
        <v>43</v>
      </c>
      <c r="I31" s="25" t="s">
        <v>129</v>
      </c>
      <c r="J31" s="25" t="s">
        <v>122</v>
      </c>
      <c r="K31" s="26">
        <v>5</v>
      </c>
      <c r="L31" s="26">
        <v>3</v>
      </c>
      <c r="M31" s="26" t="s">
        <v>97</v>
      </c>
      <c r="N31" s="39" t="s">
        <v>135</v>
      </c>
      <c r="O31" s="27">
        <v>13045</v>
      </c>
      <c r="P31" s="27">
        <v>7170</v>
      </c>
      <c r="Q31" s="27">
        <v>20210</v>
      </c>
      <c r="R31" s="28" t="s">
        <v>99</v>
      </c>
      <c r="S31" s="29">
        <f t="shared" si="0"/>
        <v>35.477486392874816</v>
      </c>
      <c r="T31" s="30">
        <v>425</v>
      </c>
      <c r="U31" s="31">
        <v>1005</v>
      </c>
      <c r="V31" s="31">
        <v>3385</v>
      </c>
      <c r="W31" s="31">
        <v>29.69</v>
      </c>
      <c r="X31" s="32">
        <v>0</v>
      </c>
      <c r="Y31" s="32">
        <v>0</v>
      </c>
      <c r="Z31" s="37" t="s">
        <v>108</v>
      </c>
    </row>
    <row r="32" spans="1:26" ht="15.75" customHeight="1" x14ac:dyDescent="0.25">
      <c r="A32" s="22" t="s">
        <v>130</v>
      </c>
      <c r="B32" s="34" t="s">
        <v>181</v>
      </c>
      <c r="C32" s="22" t="s">
        <v>165</v>
      </c>
      <c r="D32" s="22" t="s">
        <v>166</v>
      </c>
      <c r="E32" s="49"/>
      <c r="G32" s="49"/>
      <c r="H32" s="35">
        <v>200</v>
      </c>
      <c r="I32" s="25" t="s">
        <v>129</v>
      </c>
      <c r="J32" s="25" t="s">
        <v>122</v>
      </c>
      <c r="K32" s="35">
        <v>200</v>
      </c>
      <c r="L32" s="41"/>
      <c r="M32" s="42" t="s">
        <v>130</v>
      </c>
      <c r="N32" s="39" t="s">
        <v>113</v>
      </c>
      <c r="O32" s="36">
        <v>965</v>
      </c>
      <c r="P32" s="36">
        <v>545</v>
      </c>
      <c r="Q32" s="27">
        <v>1510</v>
      </c>
      <c r="R32" s="43" t="s">
        <v>107</v>
      </c>
      <c r="S32" s="44">
        <f t="shared" si="0"/>
        <v>36.092715231788084</v>
      </c>
      <c r="T32" s="30">
        <v>5</v>
      </c>
      <c r="U32" s="31">
        <v>115</v>
      </c>
      <c r="V32" s="31">
        <v>615</v>
      </c>
      <c r="W32" s="31">
        <v>18.7</v>
      </c>
      <c r="X32" s="32">
        <v>0</v>
      </c>
      <c r="Y32" s="32">
        <v>0</v>
      </c>
      <c r="Z32" s="37" t="s">
        <v>108</v>
      </c>
    </row>
    <row r="33" spans="1:26" ht="15.75" customHeight="1" x14ac:dyDescent="0.25">
      <c r="A33" s="22" t="s">
        <v>130</v>
      </c>
      <c r="B33" s="34" t="s">
        <v>182</v>
      </c>
      <c r="C33" s="22" t="s">
        <v>91</v>
      </c>
      <c r="D33" s="22" t="s">
        <v>92</v>
      </c>
      <c r="E33" s="49"/>
      <c r="G33" s="49"/>
      <c r="H33" s="35">
        <v>200</v>
      </c>
      <c r="I33" s="38" t="s">
        <v>129</v>
      </c>
      <c r="J33" s="25" t="s">
        <v>122</v>
      </c>
      <c r="K33" s="35">
        <v>200</v>
      </c>
      <c r="L33" s="41"/>
      <c r="M33" s="42" t="s">
        <v>130</v>
      </c>
      <c r="N33" s="41" t="s">
        <v>183</v>
      </c>
      <c r="O33" s="36">
        <v>280</v>
      </c>
      <c r="P33" s="36">
        <v>215</v>
      </c>
      <c r="Q33" s="36">
        <v>495</v>
      </c>
      <c r="R33" s="43" t="s">
        <v>107</v>
      </c>
      <c r="S33" s="44">
        <f t="shared" si="0"/>
        <v>43.43434343434344</v>
      </c>
      <c r="T33" s="30">
        <v>0</v>
      </c>
      <c r="U33" s="31">
        <v>30</v>
      </c>
      <c r="V33" s="31">
        <v>140</v>
      </c>
      <c r="W33" s="31">
        <v>21.43</v>
      </c>
      <c r="X33" s="32">
        <v>0</v>
      </c>
      <c r="Y33" s="32">
        <v>0</v>
      </c>
      <c r="Z33" s="37" t="s">
        <v>108</v>
      </c>
    </row>
    <row r="34" spans="1:26" ht="15.75" customHeight="1" x14ac:dyDescent="0.25">
      <c r="A34" s="9" t="s">
        <v>89</v>
      </c>
      <c r="B34" s="34" t="s">
        <v>184</v>
      </c>
      <c r="C34" s="9" t="s">
        <v>125</v>
      </c>
      <c r="D34" s="9" t="s">
        <v>125</v>
      </c>
      <c r="E34" s="9" t="s">
        <v>116</v>
      </c>
      <c r="F34" s="86" t="s">
        <v>132</v>
      </c>
      <c r="G34" s="40" t="s">
        <v>117</v>
      </c>
      <c r="H34" s="24">
        <f>67</f>
        <v>67</v>
      </c>
      <c r="I34" s="38" t="s">
        <v>144</v>
      </c>
      <c r="J34" s="25" t="s">
        <v>122</v>
      </c>
      <c r="K34" s="26">
        <v>7</v>
      </c>
      <c r="L34" s="26">
        <v>3</v>
      </c>
      <c r="M34" s="26" t="s">
        <v>123</v>
      </c>
      <c r="N34" s="39" t="s">
        <v>185</v>
      </c>
      <c r="O34" s="27">
        <v>22985</v>
      </c>
      <c r="P34" s="27">
        <v>12000</v>
      </c>
      <c r="Q34" s="27">
        <v>34985</v>
      </c>
      <c r="R34" s="28" t="s">
        <v>146</v>
      </c>
      <c r="S34" s="29">
        <f t="shared" si="0"/>
        <v>34.300414463341433</v>
      </c>
      <c r="T34" s="30">
        <v>19260</v>
      </c>
      <c r="U34" s="31">
        <v>895</v>
      </c>
      <c r="V34" s="31">
        <v>4615</v>
      </c>
      <c r="W34" s="31">
        <v>19.39</v>
      </c>
      <c r="X34" s="32">
        <v>0</v>
      </c>
      <c r="Y34" s="32">
        <v>0</v>
      </c>
      <c r="Z34" s="37" t="s">
        <v>108</v>
      </c>
    </row>
    <row r="35" spans="1:26" ht="15.75" customHeight="1" x14ac:dyDescent="0.25">
      <c r="A35" s="9" t="s">
        <v>109</v>
      </c>
      <c r="B35" s="34" t="s">
        <v>186</v>
      </c>
      <c r="C35" s="9" t="s">
        <v>125</v>
      </c>
      <c r="D35" s="9" t="s">
        <v>125</v>
      </c>
      <c r="E35" s="9" t="s">
        <v>93</v>
      </c>
      <c r="F35" s="86" t="s">
        <v>78</v>
      </c>
      <c r="G35" s="9" t="s">
        <v>128</v>
      </c>
      <c r="H35" s="35">
        <v>200</v>
      </c>
      <c r="I35" s="25" t="s">
        <v>121</v>
      </c>
      <c r="J35" s="25"/>
      <c r="K35" s="35">
        <v>200</v>
      </c>
      <c r="L35" s="26"/>
      <c r="M35" s="26" t="s">
        <v>97</v>
      </c>
      <c r="N35" s="39" t="s">
        <v>185</v>
      </c>
      <c r="O35" s="27">
        <v>2465</v>
      </c>
      <c r="P35" s="27">
        <v>2025</v>
      </c>
      <c r="Q35" s="27">
        <v>4490</v>
      </c>
      <c r="R35" s="28" t="s">
        <v>99</v>
      </c>
      <c r="S35" s="29">
        <f t="shared" si="0"/>
        <v>45.100222717149222</v>
      </c>
      <c r="T35" s="30">
        <v>200</v>
      </c>
      <c r="U35" s="31">
        <v>385</v>
      </c>
      <c r="V35" s="31">
        <v>1530</v>
      </c>
      <c r="W35" s="31">
        <v>25.16</v>
      </c>
      <c r="X35" s="32">
        <v>0</v>
      </c>
      <c r="Y35" s="32">
        <v>0</v>
      </c>
      <c r="Z35" s="37" t="s">
        <v>108</v>
      </c>
    </row>
    <row r="36" spans="1:26" ht="15.75" customHeight="1" x14ac:dyDescent="0.25">
      <c r="A36" s="9" t="s">
        <v>89</v>
      </c>
      <c r="B36" s="22" t="s">
        <v>187</v>
      </c>
      <c r="C36" s="22" t="s">
        <v>91</v>
      </c>
      <c r="D36" s="22" t="s">
        <v>101</v>
      </c>
      <c r="E36" s="9" t="s">
        <v>64</v>
      </c>
      <c r="F36" s="86" t="s">
        <v>132</v>
      </c>
      <c r="G36" s="9" t="s">
        <v>104</v>
      </c>
      <c r="H36" s="35">
        <v>200</v>
      </c>
      <c r="I36" s="25" t="s">
        <v>152</v>
      </c>
      <c r="J36" s="25"/>
      <c r="K36" s="50">
        <v>0</v>
      </c>
      <c r="L36" s="26">
        <v>4</v>
      </c>
      <c r="M36" s="26" t="s">
        <v>169</v>
      </c>
      <c r="N36" s="39" t="s">
        <v>113</v>
      </c>
      <c r="O36" s="27">
        <v>7235</v>
      </c>
      <c r="P36" s="36">
        <v>360</v>
      </c>
      <c r="Q36" s="27">
        <v>7595</v>
      </c>
      <c r="R36" s="28" t="s">
        <v>99</v>
      </c>
      <c r="S36" s="29">
        <f t="shared" si="0"/>
        <v>4.7399605003291638</v>
      </c>
      <c r="T36" s="30">
        <v>1315</v>
      </c>
      <c r="U36" s="31">
        <v>40</v>
      </c>
      <c r="V36" s="31">
        <v>1035</v>
      </c>
      <c r="W36" s="31">
        <v>3.86</v>
      </c>
      <c r="X36" s="32">
        <v>0</v>
      </c>
      <c r="Y36" s="32">
        <v>0</v>
      </c>
      <c r="Z36" s="37" t="s">
        <v>108</v>
      </c>
    </row>
    <row r="37" spans="1:26" ht="15.75" customHeight="1" x14ac:dyDescent="0.25">
      <c r="A37" s="9" t="s">
        <v>114</v>
      </c>
      <c r="B37" s="34" t="s">
        <v>188</v>
      </c>
      <c r="C37" s="9" t="s">
        <v>125</v>
      </c>
      <c r="D37" s="9" t="s">
        <v>125</v>
      </c>
      <c r="E37" s="9" t="s">
        <v>102</v>
      </c>
      <c r="F37" s="86" t="s">
        <v>132</v>
      </c>
      <c r="G37" s="40" t="s">
        <v>117</v>
      </c>
      <c r="H37" s="24">
        <f>67</f>
        <v>67</v>
      </c>
      <c r="I37" s="25" t="s">
        <v>149</v>
      </c>
      <c r="J37" s="25"/>
      <c r="K37" s="26">
        <v>7</v>
      </c>
      <c r="L37" s="26">
        <v>3</v>
      </c>
      <c r="M37" s="26" t="s">
        <v>97</v>
      </c>
      <c r="N37" s="39" t="s">
        <v>185</v>
      </c>
      <c r="O37" s="27">
        <v>20465</v>
      </c>
      <c r="P37" s="27">
        <v>5290</v>
      </c>
      <c r="Q37" s="27">
        <v>25810</v>
      </c>
      <c r="R37" s="28" t="s">
        <v>146</v>
      </c>
      <c r="S37" s="29">
        <f t="shared" si="0"/>
        <v>20.495931809376209</v>
      </c>
      <c r="T37" s="30">
        <v>2230</v>
      </c>
      <c r="U37" s="31">
        <v>440</v>
      </c>
      <c r="V37" s="31">
        <v>3040</v>
      </c>
      <c r="W37" s="31">
        <v>14.47</v>
      </c>
      <c r="X37" s="32">
        <v>0</v>
      </c>
      <c r="Y37" s="32">
        <v>61</v>
      </c>
      <c r="Z37" s="32">
        <v>0</v>
      </c>
    </row>
    <row r="38" spans="1:26" ht="15" x14ac:dyDescent="0.25">
      <c r="A38" s="9" t="s">
        <v>109</v>
      </c>
      <c r="B38" s="22" t="s">
        <v>189</v>
      </c>
      <c r="C38" s="22" t="s">
        <v>91</v>
      </c>
      <c r="D38" s="9" t="s">
        <v>101</v>
      </c>
      <c r="E38" s="9" t="s">
        <v>64</v>
      </c>
      <c r="F38" s="86" t="s">
        <v>94</v>
      </c>
      <c r="G38" s="9" t="s">
        <v>104</v>
      </c>
      <c r="H38" s="24">
        <f>81</f>
        <v>81</v>
      </c>
      <c r="I38" s="25" t="s">
        <v>149</v>
      </c>
      <c r="J38" s="25"/>
      <c r="K38" s="26">
        <v>8</v>
      </c>
      <c r="L38" s="26">
        <v>3</v>
      </c>
      <c r="M38" s="26" t="s">
        <v>112</v>
      </c>
      <c r="N38" s="39" t="s">
        <v>106</v>
      </c>
      <c r="O38" s="27">
        <v>17380</v>
      </c>
      <c r="P38" s="27">
        <v>1765</v>
      </c>
      <c r="Q38" s="27">
        <v>19145</v>
      </c>
      <c r="R38" s="28" t="s">
        <v>99</v>
      </c>
      <c r="S38" s="29">
        <f t="shared" si="0"/>
        <v>9.219117262992949</v>
      </c>
      <c r="T38" s="30">
        <v>1850</v>
      </c>
      <c r="U38" s="31">
        <v>240</v>
      </c>
      <c r="V38" s="31">
        <v>2880</v>
      </c>
      <c r="W38" s="31">
        <v>8.33</v>
      </c>
      <c r="X38" s="32">
        <v>0</v>
      </c>
      <c r="Y38" s="32">
        <v>0</v>
      </c>
      <c r="Z38" s="37" t="s">
        <v>108</v>
      </c>
    </row>
    <row r="39" spans="1:26" ht="15" x14ac:dyDescent="0.25">
      <c r="A39" s="22" t="s">
        <v>89</v>
      </c>
      <c r="B39" s="46" t="s">
        <v>190</v>
      </c>
      <c r="C39" s="22" t="s">
        <v>91</v>
      </c>
      <c r="D39" s="22" t="s">
        <v>191</v>
      </c>
      <c r="E39" s="9" t="s">
        <v>102</v>
      </c>
      <c r="F39" s="86" t="s">
        <v>94</v>
      </c>
      <c r="G39" s="9" t="s">
        <v>95</v>
      </c>
      <c r="H39" s="24">
        <f>30</f>
        <v>30</v>
      </c>
      <c r="I39" s="25" t="s">
        <v>96</v>
      </c>
      <c r="J39" s="25"/>
      <c r="K39" s="26">
        <v>4</v>
      </c>
      <c r="L39" s="26">
        <v>2</v>
      </c>
      <c r="M39" s="26"/>
      <c r="N39" s="39" t="s">
        <v>135</v>
      </c>
      <c r="O39" s="27">
        <v>13300</v>
      </c>
      <c r="P39" s="27">
        <v>2615</v>
      </c>
      <c r="Q39" s="27">
        <v>15915</v>
      </c>
      <c r="R39" s="28" t="s">
        <v>99</v>
      </c>
      <c r="S39" s="29">
        <f t="shared" si="0"/>
        <v>16.431039899465912</v>
      </c>
      <c r="T39" s="30">
        <v>785</v>
      </c>
      <c r="U39" s="31">
        <v>560</v>
      </c>
      <c r="V39" s="31">
        <v>3250</v>
      </c>
      <c r="W39" s="31">
        <v>17.23</v>
      </c>
      <c r="X39" s="32">
        <v>5407</v>
      </c>
      <c r="Y39" s="33">
        <v>16377</v>
      </c>
      <c r="Z39" s="32">
        <v>33.015810000000002</v>
      </c>
    </row>
    <row r="40" spans="1:26" ht="15" x14ac:dyDescent="0.25">
      <c r="A40" s="9" t="s">
        <v>114</v>
      </c>
      <c r="B40" s="22" t="s">
        <v>192</v>
      </c>
      <c r="C40" s="22" t="s">
        <v>91</v>
      </c>
      <c r="D40" s="22" t="s">
        <v>193</v>
      </c>
      <c r="E40" s="9" t="s">
        <v>93</v>
      </c>
      <c r="F40" s="86" t="s">
        <v>132</v>
      </c>
      <c r="G40" s="40" t="s">
        <v>117</v>
      </c>
      <c r="H40" s="24">
        <v>18</v>
      </c>
      <c r="I40" s="25" t="s">
        <v>194</v>
      </c>
      <c r="J40" s="25"/>
      <c r="K40" s="26">
        <v>2</v>
      </c>
      <c r="L40" s="26">
        <v>2</v>
      </c>
      <c r="M40" s="26" t="s">
        <v>145</v>
      </c>
      <c r="N40" s="45" t="s">
        <v>133</v>
      </c>
      <c r="O40" s="27">
        <v>13270</v>
      </c>
      <c r="P40" s="27">
        <v>5755</v>
      </c>
      <c r="Q40" s="27">
        <v>19025</v>
      </c>
      <c r="R40" s="28" t="s">
        <v>99</v>
      </c>
      <c r="S40" s="29">
        <f t="shared" si="0"/>
        <v>30.249671484888307</v>
      </c>
      <c r="T40" s="30">
        <v>4980</v>
      </c>
      <c r="U40" s="31">
        <v>845</v>
      </c>
      <c r="V40" s="31">
        <v>4360</v>
      </c>
      <c r="W40" s="31">
        <v>19.38</v>
      </c>
      <c r="X40" s="32">
        <v>0</v>
      </c>
      <c r="Y40" s="32">
        <v>0</v>
      </c>
      <c r="Z40" s="37" t="s">
        <v>108</v>
      </c>
    </row>
    <row r="41" spans="1:26" ht="15" x14ac:dyDescent="0.25">
      <c r="A41" s="22" t="s">
        <v>109</v>
      </c>
      <c r="B41" s="46" t="s">
        <v>195</v>
      </c>
      <c r="C41" s="22" t="s">
        <v>91</v>
      </c>
      <c r="D41" s="22" t="s">
        <v>161</v>
      </c>
      <c r="E41" s="9" t="s">
        <v>93</v>
      </c>
      <c r="F41" s="86" t="s">
        <v>132</v>
      </c>
      <c r="G41" s="9" t="s">
        <v>95</v>
      </c>
      <c r="H41" s="24">
        <f>28</f>
        <v>28</v>
      </c>
      <c r="I41" s="25" t="s">
        <v>121</v>
      </c>
      <c r="J41" s="25"/>
      <c r="K41" s="26">
        <v>3</v>
      </c>
      <c r="L41" s="26">
        <v>2</v>
      </c>
      <c r="M41" s="26" t="s">
        <v>97</v>
      </c>
      <c r="N41" s="39" t="s">
        <v>135</v>
      </c>
      <c r="O41" s="27">
        <v>14130</v>
      </c>
      <c r="P41" s="27">
        <v>3795</v>
      </c>
      <c r="Q41" s="27">
        <v>17925</v>
      </c>
      <c r="R41" s="28" t="s">
        <v>99</v>
      </c>
      <c r="S41" s="29">
        <f t="shared" si="0"/>
        <v>21.171548117154813</v>
      </c>
      <c r="T41" s="30">
        <v>1255</v>
      </c>
      <c r="U41" s="31">
        <v>710</v>
      </c>
      <c r="V41" s="31">
        <v>4035</v>
      </c>
      <c r="W41" s="31">
        <v>17.600000000000001</v>
      </c>
      <c r="X41" s="32">
        <v>302</v>
      </c>
      <c r="Y41" s="33">
        <v>4379</v>
      </c>
      <c r="Z41" s="32">
        <v>6.8965519999999998</v>
      </c>
    </row>
    <row r="42" spans="1:26" ht="15" x14ac:dyDescent="0.25">
      <c r="A42" s="9" t="s">
        <v>89</v>
      </c>
      <c r="B42" s="22" t="s">
        <v>196</v>
      </c>
      <c r="C42" s="22" t="s">
        <v>91</v>
      </c>
      <c r="D42" s="22" t="s">
        <v>197</v>
      </c>
      <c r="E42" s="9" t="s">
        <v>102</v>
      </c>
      <c r="F42" s="86" t="s">
        <v>94</v>
      </c>
      <c r="G42" s="9" t="s">
        <v>95</v>
      </c>
      <c r="H42" s="24">
        <f>81</f>
        <v>81</v>
      </c>
      <c r="I42" s="25" t="s">
        <v>129</v>
      </c>
      <c r="J42" s="25" t="s">
        <v>122</v>
      </c>
      <c r="K42" s="26">
        <v>9</v>
      </c>
      <c r="L42" s="26">
        <v>4</v>
      </c>
      <c r="M42" s="26" t="s">
        <v>138</v>
      </c>
      <c r="N42" s="39" t="s">
        <v>106</v>
      </c>
      <c r="O42" s="27">
        <v>11520</v>
      </c>
      <c r="P42" s="27">
        <v>1875</v>
      </c>
      <c r="Q42" s="27">
        <v>13395</v>
      </c>
      <c r="R42" s="28" t="s">
        <v>99</v>
      </c>
      <c r="S42" s="29">
        <f t="shared" si="0"/>
        <v>13.997760358342665</v>
      </c>
      <c r="T42" s="30">
        <v>100</v>
      </c>
      <c r="U42" s="31">
        <v>330</v>
      </c>
      <c r="V42" s="31">
        <v>1490</v>
      </c>
      <c r="W42" s="31">
        <v>22.15</v>
      </c>
      <c r="X42" s="32">
        <v>0</v>
      </c>
      <c r="Y42" s="32">
        <v>0</v>
      </c>
      <c r="Z42" s="37" t="s">
        <v>108</v>
      </c>
    </row>
    <row r="43" spans="1:26" ht="15" x14ac:dyDescent="0.25">
      <c r="A43" s="22" t="s">
        <v>109</v>
      </c>
      <c r="B43" s="34" t="s">
        <v>198</v>
      </c>
      <c r="C43" s="22" t="s">
        <v>91</v>
      </c>
      <c r="D43" s="22" t="s">
        <v>199</v>
      </c>
      <c r="E43" s="9" t="s">
        <v>64</v>
      </c>
      <c r="F43" s="86" t="s">
        <v>132</v>
      </c>
      <c r="G43" s="40" t="s">
        <v>117</v>
      </c>
      <c r="H43" s="24">
        <f>95</f>
        <v>95</v>
      </c>
      <c r="I43" s="25" t="s">
        <v>152</v>
      </c>
      <c r="J43" s="25"/>
      <c r="K43" s="26">
        <v>10</v>
      </c>
      <c r="L43" s="26">
        <v>4</v>
      </c>
      <c r="M43" s="26" t="s">
        <v>112</v>
      </c>
      <c r="N43" s="39" t="s">
        <v>113</v>
      </c>
      <c r="O43" s="27">
        <v>13495</v>
      </c>
      <c r="P43" s="36">
        <v>340</v>
      </c>
      <c r="Q43" s="27">
        <v>13835</v>
      </c>
      <c r="R43" s="28" t="s">
        <v>99</v>
      </c>
      <c r="S43" s="29">
        <f t="shared" si="0"/>
        <v>2.4575352367184675</v>
      </c>
      <c r="T43" s="30">
        <v>5</v>
      </c>
      <c r="U43" s="31">
        <v>150</v>
      </c>
      <c r="V43" s="31">
        <v>2060</v>
      </c>
      <c r="W43" s="31">
        <v>7.28</v>
      </c>
      <c r="X43" s="32">
        <v>0</v>
      </c>
      <c r="Y43" s="32">
        <v>0</v>
      </c>
      <c r="Z43" s="37" t="s">
        <v>108</v>
      </c>
    </row>
    <row r="44" spans="1:26" ht="15" x14ac:dyDescent="0.25">
      <c r="A44" s="9" t="s">
        <v>109</v>
      </c>
      <c r="B44" s="22" t="s">
        <v>200</v>
      </c>
      <c r="C44" s="9" t="s">
        <v>125</v>
      </c>
      <c r="D44" s="9" t="s">
        <v>125</v>
      </c>
      <c r="E44" s="9" t="s">
        <v>201</v>
      </c>
      <c r="F44" s="86" t="s">
        <v>78</v>
      </c>
      <c r="G44" s="9" t="s">
        <v>128</v>
      </c>
      <c r="H44" s="24">
        <v>6</v>
      </c>
      <c r="I44" s="25" t="s">
        <v>96</v>
      </c>
      <c r="J44" s="25" t="s">
        <v>122</v>
      </c>
      <c r="K44" s="26">
        <v>1</v>
      </c>
      <c r="L44" s="26">
        <v>2</v>
      </c>
      <c r="M44" s="26" t="s">
        <v>145</v>
      </c>
      <c r="N44" s="26" t="s">
        <v>98</v>
      </c>
      <c r="O44" s="27">
        <v>21090</v>
      </c>
      <c r="P44" s="27">
        <v>13185</v>
      </c>
      <c r="Q44" s="27">
        <v>34275</v>
      </c>
      <c r="R44" s="28" t="s">
        <v>146</v>
      </c>
      <c r="S44" s="29">
        <f t="shared" si="0"/>
        <v>38.468271334792121</v>
      </c>
      <c r="T44" s="30">
        <v>4415</v>
      </c>
      <c r="U44" s="31">
        <v>4535</v>
      </c>
      <c r="V44" s="31">
        <v>14410</v>
      </c>
      <c r="W44" s="31">
        <v>31.47</v>
      </c>
      <c r="X44" s="32">
        <v>15889</v>
      </c>
      <c r="Y44" s="33">
        <v>104796</v>
      </c>
      <c r="Z44" s="32">
        <v>15.16184</v>
      </c>
    </row>
    <row r="45" spans="1:26" ht="15" x14ac:dyDescent="0.25">
      <c r="A45" s="22" t="s">
        <v>114</v>
      </c>
      <c r="B45" s="34" t="s">
        <v>202</v>
      </c>
      <c r="C45" s="9" t="s">
        <v>125</v>
      </c>
      <c r="D45" s="22" t="s">
        <v>203</v>
      </c>
      <c r="E45" s="9" t="s">
        <v>116</v>
      </c>
      <c r="F45" s="86" t="s">
        <v>132</v>
      </c>
      <c r="G45" s="9" t="s">
        <v>117</v>
      </c>
      <c r="H45" s="24">
        <f>67</f>
        <v>67</v>
      </c>
      <c r="I45" s="25" t="s">
        <v>96</v>
      </c>
      <c r="J45" s="25" t="s">
        <v>122</v>
      </c>
      <c r="K45" s="26">
        <v>7</v>
      </c>
      <c r="L45" s="26">
        <v>3</v>
      </c>
      <c r="M45" s="26" t="s">
        <v>138</v>
      </c>
      <c r="N45" s="39" t="s">
        <v>185</v>
      </c>
      <c r="O45" s="27">
        <v>10745</v>
      </c>
      <c r="P45" s="27">
        <v>2850</v>
      </c>
      <c r="Q45" s="27">
        <v>13595</v>
      </c>
      <c r="R45" s="28" t="s">
        <v>99</v>
      </c>
      <c r="S45" s="29">
        <f t="shared" si="0"/>
        <v>20.96358955498345</v>
      </c>
      <c r="T45" s="30">
        <v>6040</v>
      </c>
      <c r="U45" s="31">
        <v>295</v>
      </c>
      <c r="V45" s="31">
        <v>1750</v>
      </c>
      <c r="W45" s="31">
        <v>16.86</v>
      </c>
      <c r="X45" s="32">
        <v>0</v>
      </c>
      <c r="Y45" s="32">
        <v>0</v>
      </c>
      <c r="Z45" s="37" t="s">
        <v>108</v>
      </c>
    </row>
    <row r="46" spans="1:26" ht="15" x14ac:dyDescent="0.25">
      <c r="A46" s="9" t="s">
        <v>114</v>
      </c>
      <c r="B46" s="22" t="s">
        <v>204</v>
      </c>
      <c r="C46" s="22" t="s">
        <v>91</v>
      </c>
      <c r="D46" s="22" t="s">
        <v>205</v>
      </c>
      <c r="E46" s="9" t="s">
        <v>93</v>
      </c>
      <c r="F46" s="86" t="s">
        <v>132</v>
      </c>
      <c r="G46" s="40" t="s">
        <v>117</v>
      </c>
      <c r="H46" s="24">
        <f>38</f>
        <v>38</v>
      </c>
      <c r="I46" s="25" t="s">
        <v>121</v>
      </c>
      <c r="J46" s="25"/>
      <c r="K46" s="26">
        <v>4</v>
      </c>
      <c r="L46" s="26">
        <v>3</v>
      </c>
      <c r="M46" s="26" t="s">
        <v>97</v>
      </c>
      <c r="N46" s="39" t="s">
        <v>135</v>
      </c>
      <c r="O46" s="27">
        <v>10880</v>
      </c>
      <c r="P46" s="27">
        <v>4720</v>
      </c>
      <c r="Q46" s="27">
        <v>15600</v>
      </c>
      <c r="R46" s="28" t="s">
        <v>99</v>
      </c>
      <c r="S46" s="29">
        <f t="shared" si="0"/>
        <v>30.256410256410255</v>
      </c>
      <c r="T46" s="30">
        <v>3285</v>
      </c>
      <c r="U46" s="31">
        <v>795</v>
      </c>
      <c r="V46" s="31">
        <v>2845</v>
      </c>
      <c r="W46" s="31">
        <v>27.94</v>
      </c>
      <c r="X46" s="32">
        <v>0</v>
      </c>
      <c r="Y46" s="32">
        <v>0</v>
      </c>
      <c r="Z46" s="37" t="s">
        <v>108</v>
      </c>
    </row>
    <row r="47" spans="1:26" ht="15" x14ac:dyDescent="0.25">
      <c r="A47" s="22" t="s">
        <v>114</v>
      </c>
      <c r="B47" s="22" t="s">
        <v>206</v>
      </c>
      <c r="C47" s="22" t="s">
        <v>91</v>
      </c>
      <c r="D47" s="22" t="s">
        <v>127</v>
      </c>
      <c r="E47" s="9" t="s">
        <v>102</v>
      </c>
      <c r="F47" s="86" t="s">
        <v>103</v>
      </c>
      <c r="G47" s="9" t="s">
        <v>95</v>
      </c>
      <c r="H47" s="24">
        <v>24</v>
      </c>
      <c r="I47" s="25" t="s">
        <v>118</v>
      </c>
      <c r="J47" s="25"/>
      <c r="K47" s="26">
        <v>3</v>
      </c>
      <c r="L47" s="26">
        <v>2</v>
      </c>
      <c r="M47" s="26" t="s">
        <v>145</v>
      </c>
      <c r="N47" s="41" t="s">
        <v>183</v>
      </c>
      <c r="O47" s="27">
        <v>18680</v>
      </c>
      <c r="P47" s="27">
        <v>6330</v>
      </c>
      <c r="Q47" s="27">
        <v>25010</v>
      </c>
      <c r="R47" s="28" t="s">
        <v>146</v>
      </c>
      <c r="S47" s="29">
        <f t="shared" si="0"/>
        <v>25.309876049580165</v>
      </c>
      <c r="T47" s="30">
        <v>345</v>
      </c>
      <c r="U47" s="31">
        <v>1210</v>
      </c>
      <c r="V47" s="31">
        <v>5555</v>
      </c>
      <c r="W47" s="31">
        <v>21.78</v>
      </c>
      <c r="X47" s="32">
        <v>4615</v>
      </c>
      <c r="Y47" s="33">
        <v>19444</v>
      </c>
      <c r="Z47" s="32">
        <v>23.734829999999999</v>
      </c>
    </row>
    <row r="48" spans="1:26" ht="15" x14ac:dyDescent="0.25">
      <c r="A48" s="22" t="s">
        <v>89</v>
      </c>
      <c r="B48" s="34" t="s">
        <v>207</v>
      </c>
      <c r="C48" s="22" t="s">
        <v>91</v>
      </c>
      <c r="D48" s="22" t="s">
        <v>208</v>
      </c>
      <c r="E48" s="9" t="s">
        <v>102</v>
      </c>
      <c r="F48" s="86" t="s">
        <v>132</v>
      </c>
      <c r="G48" s="9" t="s">
        <v>95</v>
      </c>
      <c r="H48" s="35">
        <v>200</v>
      </c>
      <c r="I48" s="25" t="s">
        <v>118</v>
      </c>
      <c r="J48" s="25"/>
      <c r="K48" s="35">
        <v>200</v>
      </c>
      <c r="L48" s="26">
        <v>3</v>
      </c>
      <c r="M48" s="39" t="s">
        <v>119</v>
      </c>
      <c r="N48" s="39" t="s">
        <v>113</v>
      </c>
      <c r="O48" s="27">
        <v>5730</v>
      </c>
      <c r="P48" s="36">
        <v>690</v>
      </c>
      <c r="Q48" s="27">
        <v>6425</v>
      </c>
      <c r="R48" s="28" t="s">
        <v>99</v>
      </c>
      <c r="S48" s="29">
        <f t="shared" si="0"/>
        <v>10.739299610894941</v>
      </c>
      <c r="T48" s="30">
        <v>250</v>
      </c>
      <c r="U48" s="31">
        <v>45</v>
      </c>
      <c r="V48" s="31">
        <v>525</v>
      </c>
      <c r="W48" s="31">
        <v>8.57</v>
      </c>
      <c r="X48" s="32">
        <v>0</v>
      </c>
      <c r="Y48" s="32">
        <v>0</v>
      </c>
      <c r="Z48" s="37" t="s">
        <v>108</v>
      </c>
    </row>
    <row r="49" spans="1:26" ht="15" x14ac:dyDescent="0.25">
      <c r="A49" s="22" t="s">
        <v>89</v>
      </c>
      <c r="B49" s="22" t="s">
        <v>209</v>
      </c>
      <c r="C49" s="22" t="s">
        <v>91</v>
      </c>
      <c r="D49" s="22" t="s">
        <v>210</v>
      </c>
      <c r="E49" s="9" t="s">
        <v>116</v>
      </c>
      <c r="F49" s="86" t="s">
        <v>94</v>
      </c>
      <c r="G49" s="9" t="s">
        <v>128</v>
      </c>
      <c r="H49" s="24">
        <v>11</v>
      </c>
      <c r="I49" s="25" t="s">
        <v>96</v>
      </c>
      <c r="J49" s="25" t="s">
        <v>122</v>
      </c>
      <c r="K49" s="26">
        <v>2</v>
      </c>
      <c r="L49" s="26">
        <v>2</v>
      </c>
      <c r="M49" s="26" t="s">
        <v>145</v>
      </c>
      <c r="N49" s="26" t="s">
        <v>98</v>
      </c>
      <c r="O49" s="27">
        <v>21120</v>
      </c>
      <c r="P49" s="27">
        <v>9685</v>
      </c>
      <c r="Q49" s="27">
        <v>30805</v>
      </c>
      <c r="R49" s="28" t="s">
        <v>146</v>
      </c>
      <c r="S49" s="29">
        <f t="shared" si="0"/>
        <v>31.439701347183895</v>
      </c>
      <c r="T49" s="30">
        <v>195</v>
      </c>
      <c r="U49" s="31">
        <v>1965</v>
      </c>
      <c r="V49" s="31">
        <v>8015</v>
      </c>
      <c r="W49" s="31">
        <v>24.52</v>
      </c>
      <c r="X49" s="32">
        <v>11918</v>
      </c>
      <c r="Y49" s="33">
        <v>109190</v>
      </c>
      <c r="Z49" s="32">
        <v>10.91492</v>
      </c>
    </row>
    <row r="50" spans="1:26" ht="15" x14ac:dyDescent="0.25">
      <c r="A50" s="9" t="s">
        <v>89</v>
      </c>
      <c r="B50" s="34" t="s">
        <v>211</v>
      </c>
      <c r="C50" s="9" t="s">
        <v>125</v>
      </c>
      <c r="D50" s="22" t="s">
        <v>212</v>
      </c>
      <c r="E50" s="9" t="s">
        <v>102</v>
      </c>
      <c r="F50" s="86" t="s">
        <v>94</v>
      </c>
      <c r="G50" s="9" t="s">
        <v>128</v>
      </c>
      <c r="H50" s="24">
        <f>67</f>
        <v>67</v>
      </c>
      <c r="I50" s="25" t="s">
        <v>96</v>
      </c>
      <c r="J50" s="25" t="s">
        <v>122</v>
      </c>
      <c r="K50" s="26">
        <v>7</v>
      </c>
      <c r="L50" s="26">
        <v>3</v>
      </c>
      <c r="M50" s="26" t="s">
        <v>138</v>
      </c>
      <c r="N50" s="39" t="s">
        <v>185</v>
      </c>
      <c r="O50" s="27">
        <v>14755</v>
      </c>
      <c r="P50" s="27">
        <v>2105</v>
      </c>
      <c r="Q50" s="27">
        <v>16860</v>
      </c>
      <c r="R50" s="28" t="s">
        <v>99</v>
      </c>
      <c r="S50" s="29">
        <f t="shared" si="0"/>
        <v>12.485172004744959</v>
      </c>
      <c r="T50" s="30">
        <v>3480</v>
      </c>
      <c r="U50" s="31">
        <v>140</v>
      </c>
      <c r="V50" s="31">
        <v>1530</v>
      </c>
      <c r="W50" s="31">
        <v>9.15</v>
      </c>
      <c r="X50" s="32">
        <v>0</v>
      </c>
      <c r="Y50" s="32">
        <v>0</v>
      </c>
      <c r="Z50" s="37" t="s">
        <v>108</v>
      </c>
    </row>
    <row r="51" spans="1:26" ht="15" x14ac:dyDescent="0.25">
      <c r="A51" s="22" t="s">
        <v>130</v>
      </c>
      <c r="B51" s="34" t="s">
        <v>213</v>
      </c>
      <c r="C51" s="9" t="s">
        <v>125</v>
      </c>
      <c r="D51" s="9" t="s">
        <v>125</v>
      </c>
      <c r="E51" s="49"/>
      <c r="G51" s="86"/>
      <c r="H51" s="35">
        <v>200</v>
      </c>
      <c r="I51" s="25" t="s">
        <v>96</v>
      </c>
      <c r="J51" s="25"/>
      <c r="K51" s="35">
        <v>200</v>
      </c>
      <c r="L51" s="26"/>
      <c r="M51" s="42" t="s">
        <v>130</v>
      </c>
      <c r="N51" s="45" t="s">
        <v>133</v>
      </c>
      <c r="O51" s="27">
        <v>1480</v>
      </c>
      <c r="P51" s="36">
        <v>805</v>
      </c>
      <c r="Q51" s="27">
        <v>2285</v>
      </c>
      <c r="R51" s="43" t="s">
        <v>107</v>
      </c>
      <c r="S51" s="44">
        <f t="shared" si="0"/>
        <v>35.229759299781179</v>
      </c>
      <c r="T51" s="30">
        <v>200</v>
      </c>
      <c r="U51" s="31">
        <v>55</v>
      </c>
      <c r="V51" s="31">
        <v>530</v>
      </c>
      <c r="W51" s="31">
        <v>10.38</v>
      </c>
      <c r="X51" s="32">
        <v>0</v>
      </c>
      <c r="Y51" s="32">
        <v>0</v>
      </c>
      <c r="Z51" s="37" t="s">
        <v>108</v>
      </c>
    </row>
    <row r="52" spans="1:26" ht="15" x14ac:dyDescent="0.25">
      <c r="A52" s="22" t="s">
        <v>89</v>
      </c>
      <c r="B52" s="22" t="s">
        <v>214</v>
      </c>
      <c r="C52" s="22" t="s">
        <v>91</v>
      </c>
      <c r="D52" s="22" t="s">
        <v>92</v>
      </c>
      <c r="E52" s="9" t="s">
        <v>102</v>
      </c>
      <c r="F52" s="86" t="s">
        <v>94</v>
      </c>
      <c r="G52" s="9" t="s">
        <v>95</v>
      </c>
      <c r="H52" s="35">
        <v>200</v>
      </c>
      <c r="I52" s="25" t="s">
        <v>118</v>
      </c>
      <c r="J52" s="25"/>
      <c r="K52" s="35">
        <v>200</v>
      </c>
      <c r="L52" s="26">
        <v>3</v>
      </c>
      <c r="M52" s="26" t="s">
        <v>176</v>
      </c>
      <c r="N52" s="39" t="s">
        <v>113</v>
      </c>
      <c r="O52" s="27">
        <v>7750</v>
      </c>
      <c r="P52" s="36">
        <v>510</v>
      </c>
      <c r="Q52" s="27">
        <v>8255</v>
      </c>
      <c r="R52" s="28" t="s">
        <v>99</v>
      </c>
      <c r="S52" s="29">
        <f t="shared" si="0"/>
        <v>6.1780738946093274</v>
      </c>
      <c r="T52" s="30">
        <v>155</v>
      </c>
      <c r="U52" s="31">
        <v>115</v>
      </c>
      <c r="V52" s="31">
        <v>1265</v>
      </c>
      <c r="W52" s="31">
        <v>9.09</v>
      </c>
      <c r="X52" s="32">
        <v>0</v>
      </c>
      <c r="Y52" s="32">
        <v>0</v>
      </c>
      <c r="Z52" s="37" t="s">
        <v>108</v>
      </c>
    </row>
    <row r="53" spans="1:26" ht="15" x14ac:dyDescent="0.25">
      <c r="A53" s="9" t="s">
        <v>114</v>
      </c>
      <c r="B53" s="34" t="s">
        <v>215</v>
      </c>
      <c r="C53" s="22" t="s">
        <v>91</v>
      </c>
      <c r="D53" s="22" t="s">
        <v>216</v>
      </c>
      <c r="E53" s="9" t="s">
        <v>102</v>
      </c>
      <c r="F53" s="86" t="s">
        <v>103</v>
      </c>
      <c r="G53" s="9" t="s">
        <v>95</v>
      </c>
      <c r="H53" s="35">
        <v>200</v>
      </c>
      <c r="I53" s="25" t="s">
        <v>111</v>
      </c>
      <c r="J53" s="25"/>
      <c r="K53" s="35">
        <v>200</v>
      </c>
      <c r="L53" s="26">
        <v>4</v>
      </c>
      <c r="M53" s="26" t="s">
        <v>112</v>
      </c>
      <c r="N53" s="39" t="s">
        <v>113</v>
      </c>
      <c r="O53" s="27">
        <v>5020</v>
      </c>
      <c r="P53" s="36">
        <v>870</v>
      </c>
      <c r="Q53" s="27">
        <v>5895</v>
      </c>
      <c r="R53" s="28" t="s">
        <v>99</v>
      </c>
      <c r="S53" s="29">
        <f t="shared" si="0"/>
        <v>14.758269720101779</v>
      </c>
      <c r="T53" s="30">
        <v>1465</v>
      </c>
      <c r="U53" s="31">
        <v>20</v>
      </c>
      <c r="V53" s="31">
        <v>480</v>
      </c>
      <c r="W53" s="31">
        <v>4.17</v>
      </c>
      <c r="X53" s="32">
        <v>0</v>
      </c>
      <c r="Y53" s="32">
        <v>0</v>
      </c>
      <c r="Z53" s="37" t="s">
        <v>108</v>
      </c>
    </row>
    <row r="54" spans="1:26" ht="15" x14ac:dyDescent="0.25">
      <c r="A54" s="22" t="s">
        <v>109</v>
      </c>
      <c r="B54" s="34" t="s">
        <v>217</v>
      </c>
      <c r="C54" s="9" t="s">
        <v>125</v>
      </c>
      <c r="D54" s="22" t="s">
        <v>218</v>
      </c>
      <c r="E54" s="9" t="s">
        <v>93</v>
      </c>
      <c r="F54" s="86" t="s">
        <v>132</v>
      </c>
      <c r="G54" s="9" t="s">
        <v>95</v>
      </c>
      <c r="H54" s="24">
        <f>49</f>
        <v>49</v>
      </c>
      <c r="I54" s="25" t="s">
        <v>129</v>
      </c>
      <c r="J54" s="25" t="s">
        <v>122</v>
      </c>
      <c r="K54" s="26">
        <v>5</v>
      </c>
      <c r="L54" s="26">
        <v>2</v>
      </c>
      <c r="M54" s="26" t="s">
        <v>97</v>
      </c>
      <c r="N54" s="45" t="s">
        <v>133</v>
      </c>
      <c r="O54" s="27">
        <v>7580</v>
      </c>
      <c r="P54" s="27">
        <v>2830</v>
      </c>
      <c r="Q54" s="27">
        <v>10410</v>
      </c>
      <c r="R54" s="28" t="s">
        <v>99</v>
      </c>
      <c r="S54" s="29">
        <f t="shared" si="0"/>
        <v>27.185398655139288</v>
      </c>
      <c r="T54" s="30">
        <v>1420</v>
      </c>
      <c r="U54" s="31">
        <v>515</v>
      </c>
      <c r="V54" s="31">
        <v>1950</v>
      </c>
      <c r="W54" s="31">
        <v>26.41</v>
      </c>
      <c r="X54" s="32">
        <v>0</v>
      </c>
      <c r="Y54" s="32">
        <v>0</v>
      </c>
      <c r="Z54" s="37" t="s">
        <v>108</v>
      </c>
    </row>
    <row r="55" spans="1:26" ht="15" x14ac:dyDescent="0.25">
      <c r="A55" s="22" t="s">
        <v>109</v>
      </c>
      <c r="B55" s="22" t="s">
        <v>219</v>
      </c>
      <c r="C55" s="9" t="s">
        <v>125</v>
      </c>
      <c r="D55" s="22" t="s">
        <v>220</v>
      </c>
      <c r="E55" s="9" t="s">
        <v>93</v>
      </c>
      <c r="F55" s="86" t="s">
        <v>132</v>
      </c>
      <c r="G55" s="9" t="s">
        <v>95</v>
      </c>
      <c r="H55" s="24">
        <f>67</f>
        <v>67</v>
      </c>
      <c r="I55" s="25" t="s">
        <v>129</v>
      </c>
      <c r="J55" s="25" t="s">
        <v>122</v>
      </c>
      <c r="K55" s="26">
        <v>7</v>
      </c>
      <c r="L55" s="26">
        <v>3</v>
      </c>
      <c r="M55" s="26" t="s">
        <v>123</v>
      </c>
      <c r="N55" s="39" t="s">
        <v>135</v>
      </c>
      <c r="O55" s="27">
        <v>14740</v>
      </c>
      <c r="P55" s="27">
        <v>4200</v>
      </c>
      <c r="Q55" s="27">
        <v>18945</v>
      </c>
      <c r="R55" s="28" t="s">
        <v>99</v>
      </c>
      <c r="S55" s="29">
        <f t="shared" si="0"/>
        <v>22.169437846397464</v>
      </c>
      <c r="T55" s="30">
        <v>3025</v>
      </c>
      <c r="U55" s="31">
        <v>530</v>
      </c>
      <c r="V55" s="31">
        <v>2170</v>
      </c>
      <c r="W55" s="31">
        <v>24.42</v>
      </c>
      <c r="X55" s="32">
        <v>0</v>
      </c>
      <c r="Y55" s="32">
        <v>0</v>
      </c>
      <c r="Z55" s="37" t="s">
        <v>108</v>
      </c>
    </row>
    <row r="56" spans="1:26" ht="15" x14ac:dyDescent="0.25">
      <c r="A56" s="22" t="s">
        <v>130</v>
      </c>
      <c r="B56" s="34" t="s">
        <v>221</v>
      </c>
      <c r="C56" s="22" t="s">
        <v>165</v>
      </c>
      <c r="D56" s="22" t="s">
        <v>166</v>
      </c>
      <c r="E56" s="49"/>
      <c r="G56" s="49"/>
      <c r="H56" s="35">
        <v>200</v>
      </c>
      <c r="I56" s="25" t="s">
        <v>129</v>
      </c>
      <c r="J56" s="25" t="s">
        <v>122</v>
      </c>
      <c r="K56" s="35">
        <v>200</v>
      </c>
      <c r="L56" s="41"/>
      <c r="M56" s="42" t="s">
        <v>130</v>
      </c>
      <c r="N56" s="45" t="s">
        <v>133</v>
      </c>
      <c r="O56" s="36">
        <v>725</v>
      </c>
      <c r="P56" s="36">
        <v>360</v>
      </c>
      <c r="Q56" s="27">
        <v>1085</v>
      </c>
      <c r="R56" s="43" t="s">
        <v>107</v>
      </c>
      <c r="S56" s="44">
        <f t="shared" si="0"/>
        <v>33.179723502304149</v>
      </c>
      <c r="T56" s="30">
        <v>0</v>
      </c>
      <c r="U56" s="31">
        <v>150</v>
      </c>
      <c r="V56" s="31">
        <v>895</v>
      </c>
      <c r="W56" s="31">
        <v>16.760000000000002</v>
      </c>
      <c r="X56" s="32">
        <v>0</v>
      </c>
      <c r="Y56" s="32">
        <v>0</v>
      </c>
      <c r="Z56" s="37" t="s">
        <v>108</v>
      </c>
    </row>
    <row r="57" spans="1:26" ht="15" x14ac:dyDescent="0.25">
      <c r="A57" s="22" t="s">
        <v>114</v>
      </c>
      <c r="B57" s="34" t="s">
        <v>222</v>
      </c>
      <c r="C57" s="9" t="s">
        <v>125</v>
      </c>
      <c r="D57" s="22" t="s">
        <v>223</v>
      </c>
      <c r="E57" s="9" t="s">
        <v>102</v>
      </c>
      <c r="F57" s="86" t="s">
        <v>132</v>
      </c>
      <c r="G57" s="9" t="s">
        <v>117</v>
      </c>
      <c r="H57" s="35">
        <v>200</v>
      </c>
      <c r="I57" s="38" t="s">
        <v>144</v>
      </c>
      <c r="J57" s="25"/>
      <c r="K57" s="35">
        <v>200</v>
      </c>
      <c r="L57" s="26">
        <v>3</v>
      </c>
      <c r="M57" s="26" t="s">
        <v>119</v>
      </c>
      <c r="N57" s="39" t="s">
        <v>113</v>
      </c>
      <c r="O57" s="27">
        <v>5115</v>
      </c>
      <c r="P57" s="36">
        <v>260</v>
      </c>
      <c r="Q57" s="27">
        <v>5375</v>
      </c>
      <c r="R57" s="28" t="s">
        <v>99</v>
      </c>
      <c r="S57" s="29">
        <f t="shared" si="0"/>
        <v>4.8372093023255811</v>
      </c>
      <c r="T57" s="30">
        <v>0</v>
      </c>
      <c r="U57" s="31">
        <v>35</v>
      </c>
      <c r="V57" s="31">
        <v>585</v>
      </c>
      <c r="W57" s="31">
        <v>5.98</v>
      </c>
      <c r="X57" s="32">
        <v>0</v>
      </c>
      <c r="Y57" s="32">
        <v>0</v>
      </c>
      <c r="Z57" s="37" t="s">
        <v>108</v>
      </c>
    </row>
    <row r="58" spans="1:26" ht="15" x14ac:dyDescent="0.25">
      <c r="A58" s="9" t="s">
        <v>89</v>
      </c>
      <c r="B58" s="34" t="s">
        <v>224</v>
      </c>
      <c r="C58" s="22" t="s">
        <v>91</v>
      </c>
      <c r="D58" s="22" t="s">
        <v>101</v>
      </c>
      <c r="E58" s="9" t="s">
        <v>64</v>
      </c>
      <c r="F58" s="86" t="s">
        <v>103</v>
      </c>
      <c r="G58" s="9" t="s">
        <v>104</v>
      </c>
      <c r="H58" s="35">
        <v>200</v>
      </c>
      <c r="I58" s="25" t="s">
        <v>118</v>
      </c>
      <c r="J58" s="25"/>
      <c r="K58" s="35">
        <v>200</v>
      </c>
      <c r="L58" s="26" t="s">
        <v>141</v>
      </c>
      <c r="M58" s="26" t="s">
        <v>112</v>
      </c>
      <c r="N58" s="39" t="s">
        <v>113</v>
      </c>
      <c r="O58" s="27">
        <v>1670</v>
      </c>
      <c r="P58" s="36">
        <v>145</v>
      </c>
      <c r="Q58" s="27">
        <v>1815</v>
      </c>
      <c r="R58" s="28" t="s">
        <v>107</v>
      </c>
      <c r="S58" s="29">
        <f t="shared" si="0"/>
        <v>7.9889807162534439</v>
      </c>
      <c r="T58" s="30">
        <v>0</v>
      </c>
      <c r="U58" s="31">
        <v>45</v>
      </c>
      <c r="V58" s="31">
        <v>395</v>
      </c>
      <c r="W58" s="31">
        <v>11.39</v>
      </c>
      <c r="X58" s="32">
        <v>0</v>
      </c>
      <c r="Y58" s="32">
        <v>0</v>
      </c>
      <c r="Z58" s="37" t="s">
        <v>108</v>
      </c>
    </row>
    <row r="59" spans="1:26" ht="15" x14ac:dyDescent="0.25">
      <c r="A59" s="9" t="s">
        <v>109</v>
      </c>
      <c r="B59" s="34" t="s">
        <v>225</v>
      </c>
      <c r="C59" s="22" t="s">
        <v>91</v>
      </c>
      <c r="D59" s="9" t="s">
        <v>101</v>
      </c>
      <c r="E59" s="9" t="s">
        <v>116</v>
      </c>
      <c r="F59" s="86" t="s">
        <v>78</v>
      </c>
      <c r="G59" s="9" t="s">
        <v>95</v>
      </c>
      <c r="H59" s="24">
        <f>43</f>
        <v>43</v>
      </c>
      <c r="I59" s="25" t="s">
        <v>96</v>
      </c>
      <c r="J59" s="25" t="s">
        <v>122</v>
      </c>
      <c r="K59" s="26">
        <v>5</v>
      </c>
      <c r="L59" s="26">
        <v>2</v>
      </c>
      <c r="M59" s="26" t="s">
        <v>97</v>
      </c>
      <c r="N59" s="39" t="s">
        <v>135</v>
      </c>
      <c r="O59" s="27">
        <v>7775</v>
      </c>
      <c r="P59" s="27">
        <v>3160</v>
      </c>
      <c r="Q59" s="27">
        <v>10935</v>
      </c>
      <c r="R59" s="28" t="s">
        <v>99</v>
      </c>
      <c r="S59" s="29">
        <f t="shared" si="0"/>
        <v>28.898033836305441</v>
      </c>
      <c r="T59" s="30">
        <v>13170</v>
      </c>
      <c r="U59" s="31">
        <v>535</v>
      </c>
      <c r="V59" s="31">
        <v>1950</v>
      </c>
      <c r="W59" s="31">
        <v>27.44</v>
      </c>
      <c r="X59" s="32">
        <v>0</v>
      </c>
      <c r="Y59" s="32">
        <v>0</v>
      </c>
      <c r="Z59" s="37" t="s">
        <v>108</v>
      </c>
    </row>
    <row r="60" spans="1:26" ht="15" x14ac:dyDescent="0.25">
      <c r="A60" s="22" t="s">
        <v>109</v>
      </c>
      <c r="B60" s="46" t="s">
        <v>226</v>
      </c>
      <c r="C60" s="22" t="s">
        <v>91</v>
      </c>
      <c r="D60" s="22" t="s">
        <v>92</v>
      </c>
      <c r="E60" s="9" t="s">
        <v>102</v>
      </c>
      <c r="F60" s="86" t="s">
        <v>132</v>
      </c>
      <c r="G60" s="9" t="s">
        <v>95</v>
      </c>
      <c r="H60" s="24">
        <f>81</f>
        <v>81</v>
      </c>
      <c r="I60" s="25" t="s">
        <v>121</v>
      </c>
      <c r="J60" s="25"/>
      <c r="K60" s="26">
        <v>9</v>
      </c>
      <c r="L60" s="26">
        <v>3</v>
      </c>
      <c r="M60" s="26" t="s">
        <v>123</v>
      </c>
      <c r="N60" s="39" t="s">
        <v>106</v>
      </c>
      <c r="O60" s="27">
        <v>19730</v>
      </c>
      <c r="P60" s="27">
        <v>4550</v>
      </c>
      <c r="Q60" s="27">
        <v>24280</v>
      </c>
      <c r="R60" s="28" t="s">
        <v>99</v>
      </c>
      <c r="S60" s="29">
        <f t="shared" si="0"/>
        <v>18.73970345963756</v>
      </c>
      <c r="T60" s="30">
        <v>1045</v>
      </c>
      <c r="U60" s="31">
        <v>530</v>
      </c>
      <c r="V60" s="31">
        <v>3430</v>
      </c>
      <c r="W60" s="31">
        <v>15.45</v>
      </c>
      <c r="X60" s="32">
        <v>54</v>
      </c>
      <c r="Y60" s="32">
        <v>74</v>
      </c>
      <c r="Z60" s="32">
        <v>72.972970000000004</v>
      </c>
    </row>
    <row r="61" spans="1:26" ht="15" x14ac:dyDescent="0.25">
      <c r="A61" s="9" t="s">
        <v>109</v>
      </c>
      <c r="B61" s="22" t="s">
        <v>227</v>
      </c>
      <c r="C61" s="22" t="s">
        <v>91</v>
      </c>
      <c r="D61" s="9" t="s">
        <v>101</v>
      </c>
      <c r="E61" s="9" t="s">
        <v>64</v>
      </c>
      <c r="F61" s="86" t="s">
        <v>94</v>
      </c>
      <c r="G61" s="9" t="s">
        <v>104</v>
      </c>
      <c r="H61" s="35">
        <v>200</v>
      </c>
      <c r="I61" s="25" t="s">
        <v>96</v>
      </c>
      <c r="J61" s="25" t="s">
        <v>122</v>
      </c>
      <c r="K61" s="35">
        <v>200</v>
      </c>
      <c r="L61" s="26">
        <v>3</v>
      </c>
      <c r="M61" s="26" t="s">
        <v>138</v>
      </c>
      <c r="N61" s="39" t="s">
        <v>113</v>
      </c>
      <c r="O61" s="27">
        <v>9190</v>
      </c>
      <c r="P61" s="36">
        <v>335</v>
      </c>
      <c r="Q61" s="27">
        <v>9525</v>
      </c>
      <c r="R61" s="28" t="s">
        <v>99</v>
      </c>
      <c r="S61" s="29">
        <f t="shared" si="0"/>
        <v>3.5170603674540684</v>
      </c>
      <c r="T61" s="30">
        <v>125</v>
      </c>
      <c r="U61" s="31">
        <v>20</v>
      </c>
      <c r="V61" s="31">
        <v>330</v>
      </c>
      <c r="W61" s="31">
        <v>6.06</v>
      </c>
      <c r="X61" s="32">
        <v>0</v>
      </c>
      <c r="Y61" s="32">
        <v>0</v>
      </c>
      <c r="Z61" s="37" t="s">
        <v>108</v>
      </c>
    </row>
    <row r="62" spans="1:26" ht="15" x14ac:dyDescent="0.25">
      <c r="A62" s="9" t="s">
        <v>89</v>
      </c>
      <c r="B62" s="22" t="s">
        <v>228</v>
      </c>
      <c r="C62" s="22" t="s">
        <v>91</v>
      </c>
      <c r="D62" s="22" t="s">
        <v>229</v>
      </c>
      <c r="E62" s="9" t="s">
        <v>102</v>
      </c>
      <c r="F62" s="86" t="s">
        <v>132</v>
      </c>
      <c r="G62" s="40" t="s">
        <v>117</v>
      </c>
      <c r="H62" s="24">
        <f>67</f>
        <v>67</v>
      </c>
      <c r="I62" s="47" t="s">
        <v>155</v>
      </c>
      <c r="J62" s="25"/>
      <c r="K62" s="26">
        <v>7</v>
      </c>
      <c r="L62" s="26">
        <v>3</v>
      </c>
      <c r="M62" s="26" t="s">
        <v>97</v>
      </c>
      <c r="N62" s="39" t="s">
        <v>106</v>
      </c>
      <c r="O62" s="27">
        <v>14115</v>
      </c>
      <c r="P62" s="27">
        <v>3180</v>
      </c>
      <c r="Q62" s="27">
        <v>17295</v>
      </c>
      <c r="R62" s="28" t="s">
        <v>99</v>
      </c>
      <c r="S62" s="29">
        <f t="shared" si="0"/>
        <v>18.386816999132698</v>
      </c>
      <c r="T62" s="30">
        <v>15110</v>
      </c>
      <c r="U62" s="31">
        <v>275</v>
      </c>
      <c r="V62" s="31">
        <v>2070</v>
      </c>
      <c r="W62" s="31">
        <v>13.29</v>
      </c>
      <c r="X62" s="32">
        <v>0</v>
      </c>
      <c r="Y62" s="32">
        <v>0</v>
      </c>
      <c r="Z62" s="37" t="s">
        <v>108</v>
      </c>
    </row>
    <row r="63" spans="1:26" ht="15" x14ac:dyDescent="0.25">
      <c r="A63" s="9" t="s">
        <v>109</v>
      </c>
      <c r="B63" s="22" t="s">
        <v>230</v>
      </c>
      <c r="C63" s="22" t="s">
        <v>91</v>
      </c>
      <c r="D63" s="9" t="s">
        <v>92</v>
      </c>
      <c r="E63" s="9" t="s">
        <v>102</v>
      </c>
      <c r="F63" s="86" t="s">
        <v>103</v>
      </c>
      <c r="G63" s="9" t="s">
        <v>117</v>
      </c>
      <c r="H63" s="24">
        <f>61</f>
        <v>61</v>
      </c>
      <c r="I63" s="47" t="s">
        <v>155</v>
      </c>
      <c r="J63" s="25"/>
      <c r="K63" s="26">
        <v>7</v>
      </c>
      <c r="L63" s="26">
        <v>3</v>
      </c>
      <c r="M63" s="41" t="s">
        <v>97</v>
      </c>
      <c r="N63" s="41" t="s">
        <v>183</v>
      </c>
      <c r="O63" s="27">
        <v>13855</v>
      </c>
      <c r="P63" s="27">
        <v>2240</v>
      </c>
      <c r="Q63" s="27">
        <v>16090</v>
      </c>
      <c r="R63" s="28" t="s">
        <v>99</v>
      </c>
      <c r="S63" s="29">
        <f t="shared" si="0"/>
        <v>13.921690490988192</v>
      </c>
      <c r="T63" s="30">
        <v>1055</v>
      </c>
      <c r="U63" s="31">
        <v>270</v>
      </c>
      <c r="V63" s="31">
        <v>2460</v>
      </c>
      <c r="W63" s="31">
        <v>10.98</v>
      </c>
      <c r="X63" s="32">
        <v>423</v>
      </c>
      <c r="Y63" s="33">
        <v>2701</v>
      </c>
      <c r="Z63" s="32">
        <v>15.660869999999999</v>
      </c>
    </row>
    <row r="64" spans="1:26" ht="15" x14ac:dyDescent="0.25">
      <c r="A64" s="9" t="s">
        <v>114</v>
      </c>
      <c r="B64" s="34" t="s">
        <v>231</v>
      </c>
      <c r="C64" s="22" t="s">
        <v>91</v>
      </c>
      <c r="D64" s="22" t="s">
        <v>127</v>
      </c>
      <c r="E64" s="9" t="s">
        <v>116</v>
      </c>
      <c r="F64" s="86" t="s">
        <v>103</v>
      </c>
      <c r="G64" s="9" t="s">
        <v>128</v>
      </c>
      <c r="H64" s="24">
        <v>3</v>
      </c>
      <c r="I64" s="25" t="s">
        <v>129</v>
      </c>
      <c r="J64" s="25" t="s">
        <v>122</v>
      </c>
      <c r="K64" s="26">
        <v>1</v>
      </c>
      <c r="L64" s="26">
        <v>2</v>
      </c>
      <c r="M64" s="26" t="s">
        <v>145</v>
      </c>
      <c r="N64" s="45" t="s">
        <v>133</v>
      </c>
      <c r="O64" s="27">
        <v>9040</v>
      </c>
      <c r="P64" s="27">
        <v>10075</v>
      </c>
      <c r="Q64" s="27">
        <v>19115</v>
      </c>
      <c r="R64" s="28" t="s">
        <v>99</v>
      </c>
      <c r="S64" s="29">
        <f t="shared" si="0"/>
        <v>52.707297933560028</v>
      </c>
      <c r="T64" s="30">
        <v>915</v>
      </c>
      <c r="U64" s="31">
        <v>3375</v>
      </c>
      <c r="V64" s="31">
        <v>8460</v>
      </c>
      <c r="W64" s="31">
        <v>39.89</v>
      </c>
      <c r="X64" s="32">
        <v>48754</v>
      </c>
      <c r="Y64" s="33">
        <v>175649</v>
      </c>
      <c r="Z64" s="32">
        <v>27.756489999999999</v>
      </c>
    </row>
    <row r="65" spans="1:26" ht="15" x14ac:dyDescent="0.25">
      <c r="A65" s="22" t="s">
        <v>130</v>
      </c>
      <c r="B65" s="22" t="s">
        <v>232</v>
      </c>
      <c r="C65" s="22" t="s">
        <v>91</v>
      </c>
      <c r="D65" s="22" t="s">
        <v>66</v>
      </c>
      <c r="E65" s="49"/>
      <c r="G65" s="49"/>
      <c r="H65" s="35">
        <v>200</v>
      </c>
      <c r="I65" s="25" t="s">
        <v>129</v>
      </c>
      <c r="J65" s="25" t="s">
        <v>122</v>
      </c>
      <c r="K65" s="35">
        <v>200</v>
      </c>
      <c r="L65" s="26" t="s">
        <v>141</v>
      </c>
      <c r="M65" s="42" t="s">
        <v>130</v>
      </c>
      <c r="N65" s="26" t="s">
        <v>233</v>
      </c>
      <c r="O65" s="36">
        <v>230</v>
      </c>
      <c r="P65" s="36">
        <v>35</v>
      </c>
      <c r="Q65" s="36">
        <v>265</v>
      </c>
      <c r="R65" s="43" t="s">
        <v>107</v>
      </c>
      <c r="S65" s="44">
        <f t="shared" si="0"/>
        <v>13.20754716981132</v>
      </c>
      <c r="T65" s="30">
        <v>0</v>
      </c>
      <c r="U65" s="31">
        <v>325</v>
      </c>
      <c r="V65" s="31">
        <v>1085</v>
      </c>
      <c r="W65" s="31">
        <v>29.95</v>
      </c>
      <c r="X65" s="32">
        <v>5120</v>
      </c>
      <c r="Y65" s="33">
        <v>27266</v>
      </c>
      <c r="Z65" s="32">
        <v>18.77797</v>
      </c>
    </row>
    <row r="66" spans="1:26" ht="15" x14ac:dyDescent="0.25">
      <c r="A66" s="22" t="s">
        <v>89</v>
      </c>
      <c r="B66" s="34" t="s">
        <v>234</v>
      </c>
      <c r="C66" s="9" t="s">
        <v>125</v>
      </c>
      <c r="D66" s="22" t="s">
        <v>235</v>
      </c>
      <c r="E66" s="9" t="s">
        <v>102</v>
      </c>
      <c r="F66" s="86" t="s">
        <v>132</v>
      </c>
      <c r="G66" s="9" t="s">
        <v>95</v>
      </c>
      <c r="H66" s="24">
        <f>61</f>
        <v>61</v>
      </c>
      <c r="I66" s="25" t="s">
        <v>144</v>
      </c>
      <c r="J66" s="25"/>
      <c r="K66" s="26">
        <v>7</v>
      </c>
      <c r="L66" s="26">
        <v>3</v>
      </c>
      <c r="M66" s="26" t="s">
        <v>112</v>
      </c>
      <c r="N66" s="39" t="s">
        <v>135</v>
      </c>
      <c r="O66" s="27">
        <v>9950</v>
      </c>
      <c r="P66" s="36">
        <v>920</v>
      </c>
      <c r="Q66" s="27">
        <v>10865</v>
      </c>
      <c r="R66" s="28" t="s">
        <v>99</v>
      </c>
      <c r="S66" s="29">
        <f t="shared" si="0"/>
        <v>8.4675563736769455</v>
      </c>
      <c r="T66" s="30">
        <v>260</v>
      </c>
      <c r="U66" s="31">
        <v>170</v>
      </c>
      <c r="V66" s="31">
        <v>2030</v>
      </c>
      <c r="W66" s="31">
        <v>8.3699999999999992</v>
      </c>
      <c r="X66" s="32">
        <v>340</v>
      </c>
      <c r="Y66" s="33">
        <v>2325</v>
      </c>
      <c r="Z66" s="32">
        <v>14.623659999999999</v>
      </c>
    </row>
    <row r="67" spans="1:26" ht="15" x14ac:dyDescent="0.25">
      <c r="A67" s="9" t="s">
        <v>114</v>
      </c>
      <c r="B67" s="22" t="s">
        <v>236</v>
      </c>
      <c r="C67" s="9" t="s">
        <v>125</v>
      </c>
      <c r="D67" s="9" t="s">
        <v>125</v>
      </c>
      <c r="E67" s="9" t="s">
        <v>116</v>
      </c>
      <c r="F67" s="86" t="s">
        <v>132</v>
      </c>
      <c r="G67" s="40" t="s">
        <v>117</v>
      </c>
      <c r="H67" s="24">
        <f>38</f>
        <v>38</v>
      </c>
      <c r="I67" s="25" t="s">
        <v>158</v>
      </c>
      <c r="J67" s="25"/>
      <c r="K67" s="26">
        <v>4</v>
      </c>
      <c r="L67" s="26">
        <v>2</v>
      </c>
      <c r="M67" s="26" t="s">
        <v>97</v>
      </c>
      <c r="N67" s="39" t="s">
        <v>135</v>
      </c>
      <c r="O67" s="27">
        <v>15075</v>
      </c>
      <c r="P67" s="27">
        <v>4190</v>
      </c>
      <c r="Q67" s="27">
        <v>19265</v>
      </c>
      <c r="R67" s="28" t="s">
        <v>99</v>
      </c>
      <c r="S67" s="29">
        <f t="shared" si="0"/>
        <v>21.749286270438621</v>
      </c>
      <c r="T67" s="30">
        <v>1175</v>
      </c>
      <c r="U67" s="31">
        <v>805</v>
      </c>
      <c r="V67" s="31">
        <v>3590</v>
      </c>
      <c r="W67" s="31">
        <v>22.42</v>
      </c>
      <c r="X67" s="32">
        <v>0</v>
      </c>
      <c r="Y67" s="32">
        <v>0</v>
      </c>
      <c r="Z67" s="37" t="s">
        <v>108</v>
      </c>
    </row>
    <row r="68" spans="1:26" ht="15" x14ac:dyDescent="0.25">
      <c r="A68" s="22" t="s">
        <v>109</v>
      </c>
      <c r="B68" s="46" t="s">
        <v>237</v>
      </c>
      <c r="C68" s="9" t="s">
        <v>125</v>
      </c>
      <c r="D68" s="51" t="s">
        <v>238</v>
      </c>
      <c r="E68" s="9" t="s">
        <v>116</v>
      </c>
      <c r="F68" s="86" t="s">
        <v>94</v>
      </c>
      <c r="G68" s="9" t="s">
        <v>95</v>
      </c>
      <c r="H68" s="24">
        <v>7</v>
      </c>
      <c r="I68" s="25" t="s">
        <v>129</v>
      </c>
      <c r="J68" s="25" t="s">
        <v>122</v>
      </c>
      <c r="K68" s="26">
        <v>1</v>
      </c>
      <c r="L68" s="26">
        <v>2</v>
      </c>
      <c r="M68" s="26" t="s">
        <v>145</v>
      </c>
      <c r="N68" s="45" t="s">
        <v>133</v>
      </c>
      <c r="O68" s="27">
        <v>20510</v>
      </c>
      <c r="P68" s="27">
        <v>12385</v>
      </c>
      <c r="Q68" s="27">
        <v>32895</v>
      </c>
      <c r="R68" s="28" t="s">
        <v>146</v>
      </c>
      <c r="S68" s="29">
        <f t="shared" si="0"/>
        <v>37.650098799209609</v>
      </c>
      <c r="T68" s="30">
        <v>2540</v>
      </c>
      <c r="U68" s="31">
        <v>3035</v>
      </c>
      <c r="V68" s="31">
        <v>8710</v>
      </c>
      <c r="W68" s="31">
        <v>34.85</v>
      </c>
      <c r="X68" s="32">
        <v>21328</v>
      </c>
      <c r="Y68" s="33">
        <v>114591</v>
      </c>
      <c r="Z68" s="32">
        <v>18.612279999999998</v>
      </c>
    </row>
    <row r="69" spans="1:26" ht="15" x14ac:dyDescent="0.25">
      <c r="A69" s="22" t="s">
        <v>114</v>
      </c>
      <c r="B69" s="46" t="s">
        <v>239</v>
      </c>
      <c r="C69" s="9" t="s">
        <v>125</v>
      </c>
      <c r="D69" s="22" t="s">
        <v>240</v>
      </c>
      <c r="E69" s="9" t="s">
        <v>93</v>
      </c>
      <c r="F69" s="86" t="s">
        <v>94</v>
      </c>
      <c r="G69" s="9" t="s">
        <v>117</v>
      </c>
      <c r="H69" s="24">
        <f>81</f>
        <v>81</v>
      </c>
      <c r="I69" s="25" t="s">
        <v>129</v>
      </c>
      <c r="J69" s="25" t="s">
        <v>122</v>
      </c>
      <c r="K69" s="26">
        <v>9</v>
      </c>
      <c r="L69" s="26">
        <v>3</v>
      </c>
      <c r="M69" s="26" t="s">
        <v>123</v>
      </c>
      <c r="N69" s="39" t="s">
        <v>185</v>
      </c>
      <c r="O69" s="27">
        <v>13500</v>
      </c>
      <c r="P69" s="27">
        <v>3320</v>
      </c>
      <c r="Q69" s="27">
        <v>16820</v>
      </c>
      <c r="R69" s="28" t="s">
        <v>99</v>
      </c>
      <c r="S69" s="29">
        <f t="shared" si="0"/>
        <v>19.738406658739596</v>
      </c>
      <c r="T69" s="30">
        <v>765</v>
      </c>
      <c r="U69" s="31">
        <v>375</v>
      </c>
      <c r="V69" s="31">
        <v>1910</v>
      </c>
      <c r="W69" s="31">
        <v>19.63</v>
      </c>
      <c r="X69" s="32">
        <v>0</v>
      </c>
      <c r="Y69" s="32">
        <v>0</v>
      </c>
      <c r="Z69" s="37" t="s">
        <v>108</v>
      </c>
    </row>
    <row r="70" spans="1:26" ht="15" x14ac:dyDescent="0.25">
      <c r="A70" s="22" t="s">
        <v>114</v>
      </c>
      <c r="B70" s="46" t="s">
        <v>241</v>
      </c>
      <c r="C70" s="22" t="s">
        <v>91</v>
      </c>
      <c r="D70" s="22" t="s">
        <v>101</v>
      </c>
      <c r="E70" s="9" t="s">
        <v>93</v>
      </c>
      <c r="F70" s="86" t="s">
        <v>132</v>
      </c>
      <c r="G70" s="9" t="s">
        <v>95</v>
      </c>
      <c r="H70" s="24">
        <v>17</v>
      </c>
      <c r="I70" s="25" t="s">
        <v>152</v>
      </c>
      <c r="J70" s="25"/>
      <c r="K70" s="26">
        <v>2</v>
      </c>
      <c r="L70" s="26">
        <v>2</v>
      </c>
      <c r="M70" s="26" t="s">
        <v>97</v>
      </c>
      <c r="N70" s="39" t="s">
        <v>135</v>
      </c>
      <c r="O70" s="27">
        <v>9770</v>
      </c>
      <c r="P70" s="27">
        <v>4695</v>
      </c>
      <c r="Q70" s="27">
        <v>14465</v>
      </c>
      <c r="R70" s="28" t="s">
        <v>99</v>
      </c>
      <c r="S70" s="29">
        <f t="shared" si="0"/>
        <v>32.457656412029031</v>
      </c>
      <c r="T70" s="30">
        <v>525</v>
      </c>
      <c r="U70" s="31">
        <v>875</v>
      </c>
      <c r="V70" s="31">
        <v>4045</v>
      </c>
      <c r="W70" s="31">
        <v>21.63</v>
      </c>
      <c r="X70" s="32">
        <v>210</v>
      </c>
      <c r="Y70" s="32">
        <v>961</v>
      </c>
      <c r="Z70" s="32">
        <v>21.852239999999998</v>
      </c>
    </row>
    <row r="71" spans="1:26" ht="15" x14ac:dyDescent="0.25">
      <c r="A71" s="22" t="s">
        <v>89</v>
      </c>
      <c r="B71" s="22" t="s">
        <v>242</v>
      </c>
      <c r="C71" s="22" t="s">
        <v>91</v>
      </c>
      <c r="D71" s="22" t="s">
        <v>243</v>
      </c>
      <c r="E71" s="9" t="s">
        <v>116</v>
      </c>
      <c r="F71" s="86" t="s">
        <v>132</v>
      </c>
      <c r="G71" s="9" t="s">
        <v>95</v>
      </c>
      <c r="H71" s="24">
        <f>20</f>
        <v>20</v>
      </c>
      <c r="I71" s="25" t="s">
        <v>155</v>
      </c>
      <c r="J71" s="25" t="s">
        <v>122</v>
      </c>
      <c r="K71" s="26">
        <v>3</v>
      </c>
      <c r="L71" s="26">
        <v>2</v>
      </c>
      <c r="M71" s="26" t="s">
        <v>145</v>
      </c>
      <c r="N71" s="45" t="s">
        <v>133</v>
      </c>
      <c r="O71" s="27">
        <v>27020</v>
      </c>
      <c r="P71" s="27">
        <v>9235</v>
      </c>
      <c r="Q71" s="27">
        <v>36250</v>
      </c>
      <c r="R71" s="28" t="s">
        <v>146</v>
      </c>
      <c r="S71" s="29">
        <f t="shared" si="0"/>
        <v>25.475862068965515</v>
      </c>
      <c r="T71" s="30">
        <v>820</v>
      </c>
      <c r="U71" s="31">
        <v>1515</v>
      </c>
      <c r="V71" s="31">
        <v>8440</v>
      </c>
      <c r="W71" s="31">
        <v>17.95</v>
      </c>
      <c r="X71" s="32">
        <v>4383</v>
      </c>
      <c r="Y71" s="33">
        <v>36957</v>
      </c>
      <c r="Z71" s="32">
        <v>11.859730000000001</v>
      </c>
    </row>
    <row r="72" spans="1:26" ht="15" x14ac:dyDescent="0.25">
      <c r="A72" s="22" t="s">
        <v>130</v>
      </c>
      <c r="B72" s="34" t="s">
        <v>244</v>
      </c>
      <c r="C72" s="22" t="s">
        <v>91</v>
      </c>
      <c r="D72" s="9" t="s">
        <v>101</v>
      </c>
      <c r="E72" s="49"/>
      <c r="G72" s="49"/>
      <c r="H72" s="35">
        <v>200</v>
      </c>
      <c r="I72" s="25" t="s">
        <v>155</v>
      </c>
      <c r="J72" s="25" t="s">
        <v>122</v>
      </c>
      <c r="K72" s="35">
        <v>200</v>
      </c>
      <c r="L72" s="26" t="s">
        <v>141</v>
      </c>
      <c r="M72" s="42" t="s">
        <v>130</v>
      </c>
      <c r="N72" s="39" t="s">
        <v>113</v>
      </c>
      <c r="O72" s="27">
        <v>1680</v>
      </c>
      <c r="P72" s="36">
        <v>165</v>
      </c>
      <c r="Q72" s="27">
        <v>1850</v>
      </c>
      <c r="R72" s="43" t="s">
        <v>107</v>
      </c>
      <c r="S72" s="44">
        <f t="shared" si="0"/>
        <v>8.9189189189189193</v>
      </c>
      <c r="T72" s="30">
        <v>0</v>
      </c>
      <c r="U72" s="31">
        <v>20</v>
      </c>
      <c r="V72" s="31">
        <v>285</v>
      </c>
      <c r="W72" s="31">
        <v>7.02</v>
      </c>
      <c r="X72" s="32">
        <v>0</v>
      </c>
      <c r="Y72" s="32">
        <v>0</v>
      </c>
      <c r="Z72" s="37" t="s">
        <v>108</v>
      </c>
    </row>
    <row r="73" spans="1:26" ht="15" x14ac:dyDescent="0.25">
      <c r="A73" s="9" t="s">
        <v>109</v>
      </c>
      <c r="B73" s="34" t="s">
        <v>245</v>
      </c>
      <c r="C73" s="9" t="s">
        <v>125</v>
      </c>
      <c r="D73" s="9" t="s">
        <v>246</v>
      </c>
      <c r="E73" s="9" t="s">
        <v>62</v>
      </c>
      <c r="F73" s="86" t="s">
        <v>132</v>
      </c>
      <c r="G73" s="40" t="s">
        <v>117</v>
      </c>
      <c r="H73" s="24">
        <f>81</f>
        <v>81</v>
      </c>
      <c r="I73" s="25" t="s">
        <v>155</v>
      </c>
      <c r="J73" s="25" t="s">
        <v>122</v>
      </c>
      <c r="K73" s="26">
        <v>9</v>
      </c>
      <c r="L73" s="26">
        <v>4</v>
      </c>
      <c r="M73" s="26" t="s">
        <v>123</v>
      </c>
      <c r="N73" s="39" t="s">
        <v>185</v>
      </c>
      <c r="O73" s="27">
        <v>21890</v>
      </c>
      <c r="P73" s="27">
        <v>1385</v>
      </c>
      <c r="Q73" s="27">
        <v>23275</v>
      </c>
      <c r="R73" s="28" t="s">
        <v>99</v>
      </c>
      <c r="S73" s="29">
        <f t="shared" si="0"/>
        <v>5.9505907626208376</v>
      </c>
      <c r="T73" s="30">
        <v>2000</v>
      </c>
      <c r="U73" s="31">
        <v>275</v>
      </c>
      <c r="V73" s="31">
        <v>2890</v>
      </c>
      <c r="W73" s="31">
        <v>9.52</v>
      </c>
      <c r="X73" s="32">
        <v>0</v>
      </c>
      <c r="Y73" s="32">
        <v>0</v>
      </c>
      <c r="Z73" s="37" t="s">
        <v>108</v>
      </c>
    </row>
    <row r="74" spans="1:26" ht="15" x14ac:dyDescent="0.25">
      <c r="A74" s="22" t="s">
        <v>130</v>
      </c>
      <c r="B74" s="34" t="s">
        <v>247</v>
      </c>
      <c r="C74" s="22" t="s">
        <v>91</v>
      </c>
      <c r="D74" s="9" t="s">
        <v>101</v>
      </c>
      <c r="E74" s="49"/>
      <c r="G74" s="49"/>
      <c r="H74" s="35">
        <v>200</v>
      </c>
      <c r="I74" s="25" t="s">
        <v>155</v>
      </c>
      <c r="J74" s="25" t="s">
        <v>122</v>
      </c>
      <c r="K74" s="35">
        <v>200</v>
      </c>
      <c r="L74" s="26" t="s">
        <v>141</v>
      </c>
      <c r="M74" s="42" t="s">
        <v>130</v>
      </c>
      <c r="N74" s="39" t="s">
        <v>135</v>
      </c>
      <c r="O74" s="27">
        <v>1090</v>
      </c>
      <c r="P74" s="36">
        <v>90</v>
      </c>
      <c r="Q74" s="27">
        <v>1180</v>
      </c>
      <c r="R74" s="43" t="s">
        <v>107</v>
      </c>
      <c r="S74" s="44">
        <f t="shared" si="0"/>
        <v>7.6271186440677967</v>
      </c>
      <c r="T74" s="30">
        <v>0</v>
      </c>
      <c r="U74" s="31">
        <v>25</v>
      </c>
      <c r="V74" s="31">
        <v>330</v>
      </c>
      <c r="W74" s="31">
        <v>7.58</v>
      </c>
      <c r="X74" s="32">
        <v>0</v>
      </c>
      <c r="Y74" s="32">
        <v>0</v>
      </c>
      <c r="Z74" s="37" t="s">
        <v>108</v>
      </c>
    </row>
    <row r="75" spans="1:26" ht="15" x14ac:dyDescent="0.25">
      <c r="A75" s="22" t="s">
        <v>89</v>
      </c>
      <c r="B75" s="34" t="s">
        <v>248</v>
      </c>
      <c r="C75" s="22" t="s">
        <v>91</v>
      </c>
      <c r="D75" s="22" t="s">
        <v>92</v>
      </c>
      <c r="E75" s="9" t="s">
        <v>102</v>
      </c>
      <c r="F75" s="86" t="s">
        <v>94</v>
      </c>
      <c r="G75" s="9" t="s">
        <v>104</v>
      </c>
      <c r="H75" s="35">
        <v>200</v>
      </c>
      <c r="I75" s="25" t="s">
        <v>155</v>
      </c>
      <c r="J75" s="25" t="s">
        <v>122</v>
      </c>
      <c r="K75" s="35">
        <v>200</v>
      </c>
      <c r="L75" s="26">
        <v>4</v>
      </c>
      <c r="M75" s="26" t="s">
        <v>249</v>
      </c>
      <c r="N75" s="39" t="s">
        <v>113</v>
      </c>
      <c r="O75" s="27">
        <v>3365</v>
      </c>
      <c r="P75" s="36">
        <v>50</v>
      </c>
      <c r="Q75" s="27">
        <v>3415</v>
      </c>
      <c r="R75" s="28" t="s">
        <v>107</v>
      </c>
      <c r="S75" s="29">
        <f t="shared" si="0"/>
        <v>1.4641288433382138</v>
      </c>
      <c r="T75" s="30">
        <v>75</v>
      </c>
      <c r="U75" s="31">
        <v>30</v>
      </c>
      <c r="V75" s="31">
        <v>445</v>
      </c>
      <c r="W75" s="31">
        <v>6.74</v>
      </c>
      <c r="X75" s="32">
        <v>0</v>
      </c>
      <c r="Y75" s="32">
        <v>0</v>
      </c>
      <c r="Z75" s="37" t="s">
        <v>108</v>
      </c>
    </row>
    <row r="76" spans="1:26" ht="15" x14ac:dyDescent="0.25">
      <c r="A76" s="22" t="s">
        <v>109</v>
      </c>
      <c r="B76" s="22" t="s">
        <v>250</v>
      </c>
      <c r="C76" s="22" t="s">
        <v>91</v>
      </c>
      <c r="D76" s="22" t="s">
        <v>101</v>
      </c>
      <c r="E76" s="9" t="s">
        <v>116</v>
      </c>
      <c r="F76" s="86" t="s">
        <v>94</v>
      </c>
      <c r="G76" s="9" t="s">
        <v>128</v>
      </c>
      <c r="H76" s="24">
        <v>23</v>
      </c>
      <c r="I76" s="38" t="s">
        <v>149</v>
      </c>
      <c r="J76" s="25"/>
      <c r="K76" s="26">
        <v>3</v>
      </c>
      <c r="L76" s="26">
        <v>2</v>
      </c>
      <c r="M76" s="26" t="s">
        <v>97</v>
      </c>
      <c r="N76" s="41" t="s">
        <v>183</v>
      </c>
      <c r="O76" s="27">
        <v>12870</v>
      </c>
      <c r="P76" s="27">
        <v>3985</v>
      </c>
      <c r="Q76" s="27">
        <v>16855</v>
      </c>
      <c r="R76" s="28" t="s">
        <v>99</v>
      </c>
      <c r="S76" s="29">
        <f t="shared" si="0"/>
        <v>23.642835953722933</v>
      </c>
      <c r="T76" s="30">
        <v>1220</v>
      </c>
      <c r="U76" s="31">
        <v>695</v>
      </c>
      <c r="V76" s="31">
        <v>3910</v>
      </c>
      <c r="W76" s="31">
        <v>17.77</v>
      </c>
      <c r="X76" s="32">
        <v>2496</v>
      </c>
      <c r="Y76" s="33">
        <v>22895</v>
      </c>
      <c r="Z76" s="32">
        <v>10.90194</v>
      </c>
    </row>
    <row r="77" spans="1:26" ht="15" x14ac:dyDescent="0.25">
      <c r="A77" s="9" t="s">
        <v>89</v>
      </c>
      <c r="B77" s="22" t="s">
        <v>251</v>
      </c>
      <c r="C77" s="22" t="s">
        <v>91</v>
      </c>
      <c r="D77" s="9" t="s">
        <v>101</v>
      </c>
      <c r="E77" s="9" t="s">
        <v>102</v>
      </c>
      <c r="F77" s="86" t="s">
        <v>103</v>
      </c>
      <c r="G77" s="9" t="s">
        <v>95</v>
      </c>
      <c r="H77" s="24">
        <f>61</f>
        <v>61</v>
      </c>
      <c r="I77" s="25" t="s">
        <v>149</v>
      </c>
      <c r="J77" s="25"/>
      <c r="K77" s="26">
        <v>6</v>
      </c>
      <c r="L77" s="26">
        <v>3</v>
      </c>
      <c r="M77" s="26" t="s">
        <v>112</v>
      </c>
      <c r="N77" s="39" t="s">
        <v>106</v>
      </c>
      <c r="O77" s="27">
        <v>14800</v>
      </c>
      <c r="P77" s="27">
        <v>1075</v>
      </c>
      <c r="Q77" s="27">
        <v>15875</v>
      </c>
      <c r="R77" s="28" t="s">
        <v>99</v>
      </c>
      <c r="S77" s="29">
        <f t="shared" si="0"/>
        <v>6.7716535433070861</v>
      </c>
      <c r="T77" s="30">
        <v>2885</v>
      </c>
      <c r="U77" s="31">
        <v>365</v>
      </c>
      <c r="V77" s="31">
        <v>2180</v>
      </c>
      <c r="W77" s="31">
        <v>16.739999999999998</v>
      </c>
      <c r="X77" s="32">
        <v>0</v>
      </c>
      <c r="Y77" s="32">
        <v>9</v>
      </c>
      <c r="Z77" s="32">
        <v>0</v>
      </c>
    </row>
    <row r="78" spans="1:26" ht="15" x14ac:dyDescent="0.25">
      <c r="A78" s="9" t="s">
        <v>109</v>
      </c>
      <c r="B78" s="22" t="s">
        <v>252</v>
      </c>
      <c r="C78" s="22" t="s">
        <v>91</v>
      </c>
      <c r="D78" s="9" t="s">
        <v>101</v>
      </c>
      <c r="E78" s="9" t="s">
        <v>201</v>
      </c>
      <c r="F78" s="86" t="s">
        <v>78</v>
      </c>
      <c r="G78" s="9" t="s">
        <v>128</v>
      </c>
      <c r="H78" s="24">
        <v>22</v>
      </c>
      <c r="I78" s="38" t="s">
        <v>152</v>
      </c>
      <c r="J78" s="25" t="s">
        <v>122</v>
      </c>
      <c r="K78" s="26">
        <v>3</v>
      </c>
      <c r="L78" s="26">
        <v>2</v>
      </c>
      <c r="M78" s="26" t="s">
        <v>145</v>
      </c>
      <c r="N78" s="45" t="s">
        <v>133</v>
      </c>
      <c r="O78" s="27">
        <v>20980</v>
      </c>
      <c r="P78" s="27">
        <v>8715</v>
      </c>
      <c r="Q78" s="27">
        <v>29695</v>
      </c>
      <c r="R78" s="28" t="s">
        <v>146</v>
      </c>
      <c r="S78" s="29">
        <f t="shared" si="0"/>
        <v>29.3483751473312</v>
      </c>
      <c r="T78" s="30">
        <v>995</v>
      </c>
      <c r="U78" s="31">
        <v>1110</v>
      </c>
      <c r="V78" s="31">
        <v>6365</v>
      </c>
      <c r="W78" s="31">
        <v>17.440000000000001</v>
      </c>
      <c r="X78" s="32">
        <v>5059</v>
      </c>
      <c r="Y78" s="33">
        <v>30946</v>
      </c>
      <c r="Z78" s="32">
        <v>16.347829999999998</v>
      </c>
    </row>
    <row r="79" spans="1:26" ht="15" x14ac:dyDescent="0.25">
      <c r="A79" s="22" t="s">
        <v>109</v>
      </c>
      <c r="B79" s="34" t="s">
        <v>253</v>
      </c>
      <c r="C79" s="22" t="s">
        <v>91</v>
      </c>
      <c r="D79" s="52" t="s">
        <v>254</v>
      </c>
      <c r="E79" s="9" t="s">
        <v>64</v>
      </c>
      <c r="F79" s="86" t="s">
        <v>132</v>
      </c>
      <c r="G79" s="40" t="s">
        <v>117</v>
      </c>
      <c r="H79" s="35">
        <v>200</v>
      </c>
      <c r="I79" s="38" t="s">
        <v>152</v>
      </c>
      <c r="J79" s="25" t="s">
        <v>122</v>
      </c>
      <c r="K79" s="35">
        <v>200</v>
      </c>
      <c r="L79" s="26">
        <v>4</v>
      </c>
      <c r="M79" s="26" t="s">
        <v>176</v>
      </c>
      <c r="N79" s="39" t="s">
        <v>113</v>
      </c>
      <c r="O79" s="27">
        <v>4920</v>
      </c>
      <c r="P79" s="36">
        <v>180</v>
      </c>
      <c r="Q79" s="27">
        <v>5100</v>
      </c>
      <c r="R79" s="28" t="s">
        <v>99</v>
      </c>
      <c r="S79" s="29">
        <f t="shared" si="0"/>
        <v>3.5294117647058822</v>
      </c>
      <c r="T79" s="30">
        <v>80</v>
      </c>
      <c r="U79" s="31">
        <v>80</v>
      </c>
      <c r="V79" s="31">
        <v>700</v>
      </c>
      <c r="W79" s="31">
        <v>11.43</v>
      </c>
      <c r="X79" s="32">
        <v>0</v>
      </c>
      <c r="Y79" s="32">
        <v>0</v>
      </c>
      <c r="Z79" s="37" t="s">
        <v>108</v>
      </c>
    </row>
    <row r="80" spans="1:26" ht="15" x14ac:dyDescent="0.25">
      <c r="A80" s="22" t="s">
        <v>130</v>
      </c>
      <c r="B80" s="52" t="s">
        <v>255</v>
      </c>
      <c r="C80" s="22" t="s">
        <v>165</v>
      </c>
      <c r="D80" s="34"/>
      <c r="E80" s="49"/>
      <c r="G80" s="49"/>
      <c r="H80" s="35">
        <v>200</v>
      </c>
      <c r="I80" s="25" t="s">
        <v>152</v>
      </c>
      <c r="J80" s="25" t="s">
        <v>122</v>
      </c>
      <c r="K80" s="35">
        <v>200</v>
      </c>
      <c r="L80" s="41"/>
      <c r="M80" s="42" t="s">
        <v>119</v>
      </c>
      <c r="N80" s="39" t="s">
        <v>106</v>
      </c>
      <c r="O80" s="36">
        <v>635</v>
      </c>
      <c r="P80" s="36">
        <v>185</v>
      </c>
      <c r="Q80" s="36">
        <v>820</v>
      </c>
      <c r="R80" s="28" t="s">
        <v>107</v>
      </c>
      <c r="S80" s="29">
        <f t="shared" si="0"/>
        <v>22.560975609756099</v>
      </c>
      <c r="T80" s="30">
        <v>0</v>
      </c>
      <c r="U80" s="31">
        <v>15</v>
      </c>
      <c r="V80" s="31">
        <v>190</v>
      </c>
      <c r="W80" s="31">
        <v>7.89</v>
      </c>
      <c r="X80" s="32">
        <v>0</v>
      </c>
      <c r="Y80" s="32">
        <v>0</v>
      </c>
      <c r="Z80" s="37" t="s">
        <v>108</v>
      </c>
    </row>
    <row r="81" spans="1:26" ht="15" x14ac:dyDescent="0.25">
      <c r="A81" s="22" t="s">
        <v>114</v>
      </c>
      <c r="B81" s="34" t="s">
        <v>256</v>
      </c>
      <c r="C81" s="22" t="s">
        <v>91</v>
      </c>
      <c r="D81" s="22" t="s">
        <v>101</v>
      </c>
      <c r="E81" s="9" t="s">
        <v>102</v>
      </c>
      <c r="F81" s="86" t="s">
        <v>132</v>
      </c>
      <c r="G81" s="40" t="s">
        <v>117</v>
      </c>
      <c r="H81" s="24">
        <f>49</f>
        <v>49</v>
      </c>
      <c r="I81" s="25" t="s">
        <v>152</v>
      </c>
      <c r="J81" s="25" t="s">
        <v>122</v>
      </c>
      <c r="K81" s="26">
        <v>5</v>
      </c>
      <c r="L81" s="26">
        <v>3</v>
      </c>
      <c r="M81" s="26" t="s">
        <v>112</v>
      </c>
      <c r="N81" s="39" t="s">
        <v>185</v>
      </c>
      <c r="O81" s="27">
        <v>22255</v>
      </c>
      <c r="P81" s="27">
        <v>1775</v>
      </c>
      <c r="Q81" s="27">
        <v>24030</v>
      </c>
      <c r="R81" s="28" t="s">
        <v>99</v>
      </c>
      <c r="S81" s="29">
        <f t="shared" si="0"/>
        <v>7.3866000832292968</v>
      </c>
      <c r="T81" s="30">
        <v>2840</v>
      </c>
      <c r="U81" s="31">
        <v>335</v>
      </c>
      <c r="V81" s="31">
        <v>2945</v>
      </c>
      <c r="W81" s="31">
        <v>11.38</v>
      </c>
      <c r="X81" s="32">
        <v>0</v>
      </c>
      <c r="Y81" s="32">
        <v>15</v>
      </c>
      <c r="Z81" s="32">
        <v>0</v>
      </c>
    </row>
    <row r="82" spans="1:26" ht="15" x14ac:dyDescent="0.25">
      <c r="A82" s="22" t="s">
        <v>130</v>
      </c>
      <c r="B82" s="34" t="s">
        <v>257</v>
      </c>
      <c r="C82" s="22" t="s">
        <v>91</v>
      </c>
      <c r="D82" s="22" t="s">
        <v>127</v>
      </c>
      <c r="E82" s="49"/>
      <c r="G82" s="53"/>
      <c r="H82" s="35">
        <v>200</v>
      </c>
      <c r="I82" s="25" t="s">
        <v>152</v>
      </c>
      <c r="J82" s="25"/>
      <c r="K82" s="35">
        <v>200</v>
      </c>
      <c r="L82" s="41"/>
      <c r="M82" s="42" t="s">
        <v>130</v>
      </c>
      <c r="N82" s="45" t="s">
        <v>133</v>
      </c>
      <c r="O82" s="36">
        <v>245</v>
      </c>
      <c r="P82" s="36">
        <v>175</v>
      </c>
      <c r="Q82" s="36">
        <v>420</v>
      </c>
      <c r="R82" s="43" t="s">
        <v>107</v>
      </c>
      <c r="S82" s="44">
        <f t="shared" si="0"/>
        <v>41.666666666666671</v>
      </c>
      <c r="T82" s="30">
        <v>60</v>
      </c>
      <c r="U82" s="31">
        <v>120</v>
      </c>
      <c r="V82" s="31">
        <v>540</v>
      </c>
      <c r="W82" s="31">
        <v>22.22</v>
      </c>
      <c r="X82" s="32">
        <v>36533</v>
      </c>
      <c r="Y82" s="33">
        <v>80996</v>
      </c>
      <c r="Z82" s="32">
        <v>45.104700000000001</v>
      </c>
    </row>
    <row r="83" spans="1:26" ht="15" x14ac:dyDescent="0.25">
      <c r="A83" s="22" t="s">
        <v>114</v>
      </c>
      <c r="B83" s="22" t="s">
        <v>258</v>
      </c>
      <c r="C83" s="22" t="s">
        <v>91</v>
      </c>
      <c r="D83" s="22" t="s">
        <v>127</v>
      </c>
      <c r="E83" s="9" t="s">
        <v>116</v>
      </c>
      <c r="F83" s="86" t="s">
        <v>132</v>
      </c>
      <c r="G83" s="9" t="s">
        <v>117</v>
      </c>
      <c r="H83" s="35">
        <v>200</v>
      </c>
      <c r="I83" s="25"/>
      <c r="J83" s="25"/>
      <c r="K83" s="35">
        <v>200</v>
      </c>
      <c r="L83" s="41"/>
      <c r="M83" s="42"/>
      <c r="N83" s="39"/>
      <c r="O83" s="36"/>
      <c r="P83" s="27"/>
      <c r="Q83" s="27"/>
      <c r="R83" s="44"/>
      <c r="S83" s="44"/>
      <c r="T83" s="30"/>
      <c r="U83" s="31"/>
      <c r="V83" s="31"/>
      <c r="W83" s="31"/>
      <c r="X83" s="32"/>
      <c r="Y83" s="32"/>
      <c r="Z83" s="37"/>
    </row>
    <row r="84" spans="1:26" ht="15" x14ac:dyDescent="0.25">
      <c r="A84" s="22" t="s">
        <v>130</v>
      </c>
      <c r="B84" s="34" t="s">
        <v>259</v>
      </c>
      <c r="C84" s="9" t="s">
        <v>165</v>
      </c>
      <c r="E84" s="49"/>
      <c r="H84" s="35">
        <v>200</v>
      </c>
      <c r="I84" s="25" t="s">
        <v>129</v>
      </c>
      <c r="J84" s="25" t="s">
        <v>122</v>
      </c>
      <c r="K84" s="35">
        <v>200</v>
      </c>
      <c r="L84" s="41"/>
      <c r="M84" s="42" t="s">
        <v>130</v>
      </c>
      <c r="N84" s="39" t="s">
        <v>135</v>
      </c>
      <c r="O84" s="36">
        <v>500</v>
      </c>
      <c r="P84" s="27">
        <v>1580</v>
      </c>
      <c r="Q84" s="27">
        <v>2075</v>
      </c>
      <c r="R84" s="43" t="s">
        <v>107</v>
      </c>
      <c r="S84" s="44">
        <f t="shared" ref="S84:S164" si="2">(P84/Q84)*100</f>
        <v>76.144578313253007</v>
      </c>
      <c r="T84" s="30">
        <v>440</v>
      </c>
      <c r="U84" s="31">
        <v>300</v>
      </c>
      <c r="V84" s="31">
        <v>825</v>
      </c>
      <c r="W84" s="31">
        <v>36.36</v>
      </c>
      <c r="X84" s="32">
        <v>0</v>
      </c>
      <c r="Y84" s="32">
        <v>0</v>
      </c>
      <c r="Z84" s="37" t="s">
        <v>108</v>
      </c>
    </row>
    <row r="85" spans="1:26" ht="15" x14ac:dyDescent="0.25">
      <c r="A85" s="9" t="s">
        <v>114</v>
      </c>
      <c r="B85" s="34" t="s">
        <v>260</v>
      </c>
      <c r="C85" s="22" t="s">
        <v>91</v>
      </c>
      <c r="D85" s="22" t="s">
        <v>127</v>
      </c>
      <c r="E85" s="9" t="s">
        <v>93</v>
      </c>
      <c r="F85" s="86" t="s">
        <v>94</v>
      </c>
      <c r="G85" s="9" t="s">
        <v>95</v>
      </c>
      <c r="H85" s="35">
        <v>200</v>
      </c>
      <c r="I85" s="25" t="s">
        <v>129</v>
      </c>
      <c r="J85" s="25" t="s">
        <v>122</v>
      </c>
      <c r="K85" s="35">
        <v>200</v>
      </c>
      <c r="L85" s="26">
        <v>4</v>
      </c>
      <c r="M85" s="26" t="s">
        <v>138</v>
      </c>
      <c r="N85" s="39" t="s">
        <v>113</v>
      </c>
      <c r="O85" s="27">
        <v>8225</v>
      </c>
      <c r="P85" s="36">
        <v>975</v>
      </c>
      <c r="Q85" s="27">
        <v>9200</v>
      </c>
      <c r="R85" s="28" t="s">
        <v>99</v>
      </c>
      <c r="S85" s="29">
        <f t="shared" si="2"/>
        <v>10.597826086956522</v>
      </c>
      <c r="T85" s="30">
        <v>6905</v>
      </c>
      <c r="U85" s="31">
        <v>155</v>
      </c>
      <c r="V85" s="31">
        <v>885</v>
      </c>
      <c r="W85" s="31">
        <v>17.510000000000002</v>
      </c>
      <c r="X85" s="32">
        <v>0</v>
      </c>
      <c r="Y85" s="32">
        <v>0</v>
      </c>
      <c r="Z85" s="37" t="s">
        <v>108</v>
      </c>
    </row>
    <row r="86" spans="1:26" ht="15" x14ac:dyDescent="0.25">
      <c r="A86" s="22" t="s">
        <v>89</v>
      </c>
      <c r="B86" s="34" t="s">
        <v>261</v>
      </c>
      <c r="C86" s="22" t="s">
        <v>91</v>
      </c>
      <c r="D86" s="22" t="s">
        <v>127</v>
      </c>
      <c r="E86" s="9" t="s">
        <v>116</v>
      </c>
      <c r="F86" s="86" t="s">
        <v>132</v>
      </c>
      <c r="G86" s="9" t="s">
        <v>128</v>
      </c>
      <c r="H86" s="24">
        <v>5</v>
      </c>
      <c r="I86" s="38" t="s">
        <v>129</v>
      </c>
      <c r="J86" s="25" t="s">
        <v>122</v>
      </c>
      <c r="K86" s="26">
        <v>1</v>
      </c>
      <c r="L86" s="26">
        <v>2</v>
      </c>
      <c r="M86" s="42" t="s">
        <v>130</v>
      </c>
      <c r="N86" s="45" t="s">
        <v>133</v>
      </c>
      <c r="O86" s="27">
        <v>3855</v>
      </c>
      <c r="P86" s="27">
        <v>8000</v>
      </c>
      <c r="Q86" s="27">
        <v>11850</v>
      </c>
      <c r="R86" s="43" t="s">
        <v>99</v>
      </c>
      <c r="S86" s="44">
        <f t="shared" si="2"/>
        <v>67.510548523206751</v>
      </c>
      <c r="T86" s="30">
        <v>0</v>
      </c>
      <c r="U86" s="31">
        <v>1910</v>
      </c>
      <c r="V86" s="31">
        <v>4240</v>
      </c>
      <c r="W86" s="31">
        <v>45.05</v>
      </c>
      <c r="X86" s="32">
        <v>0</v>
      </c>
      <c r="Y86" s="32">
        <v>0</v>
      </c>
      <c r="Z86" s="37" t="s">
        <v>108</v>
      </c>
    </row>
    <row r="87" spans="1:26" ht="15" x14ac:dyDescent="0.25">
      <c r="A87" s="22" t="s">
        <v>130</v>
      </c>
      <c r="B87" s="34" t="s">
        <v>262</v>
      </c>
      <c r="C87" s="22" t="s">
        <v>91</v>
      </c>
      <c r="D87" s="22" t="s">
        <v>127</v>
      </c>
      <c r="E87" s="49"/>
      <c r="G87" s="49"/>
      <c r="H87" s="35">
        <v>200</v>
      </c>
      <c r="I87" s="25" t="s">
        <v>129</v>
      </c>
      <c r="J87" s="25" t="s">
        <v>122</v>
      </c>
      <c r="K87" s="35">
        <v>200</v>
      </c>
      <c r="L87" s="41"/>
      <c r="M87" s="42" t="s">
        <v>130</v>
      </c>
      <c r="N87" s="45" t="s">
        <v>133</v>
      </c>
      <c r="O87" s="36">
        <v>565</v>
      </c>
      <c r="P87" s="36">
        <v>605</v>
      </c>
      <c r="Q87" s="27">
        <v>1170</v>
      </c>
      <c r="R87" s="43" t="s">
        <v>107</v>
      </c>
      <c r="S87" s="44">
        <f t="shared" si="2"/>
        <v>51.709401709401718</v>
      </c>
      <c r="T87" s="30">
        <v>10</v>
      </c>
      <c r="U87" s="31">
        <v>545</v>
      </c>
      <c r="V87" s="31">
        <v>1570</v>
      </c>
      <c r="W87" s="31">
        <v>34.71</v>
      </c>
      <c r="X87" s="32">
        <v>75918</v>
      </c>
      <c r="Y87" s="33">
        <v>167567</v>
      </c>
      <c r="Z87" s="32">
        <f>(X87/Y87)*100</f>
        <v>45.30605668180489</v>
      </c>
    </row>
    <row r="88" spans="1:26" ht="15" x14ac:dyDescent="0.25">
      <c r="A88" s="22" t="s">
        <v>114</v>
      </c>
      <c r="B88" s="34" t="s">
        <v>263</v>
      </c>
      <c r="C88" s="22" t="s">
        <v>91</v>
      </c>
      <c r="D88" s="22" t="s">
        <v>264</v>
      </c>
      <c r="E88" s="9" t="s">
        <v>102</v>
      </c>
      <c r="F88" s="86" t="s">
        <v>103</v>
      </c>
      <c r="G88" s="9" t="s">
        <v>104</v>
      </c>
      <c r="H88" s="24">
        <f>95</f>
        <v>95</v>
      </c>
      <c r="I88" s="38" t="s">
        <v>129</v>
      </c>
      <c r="J88" s="25" t="s">
        <v>122</v>
      </c>
      <c r="K88" s="26">
        <v>10</v>
      </c>
      <c r="L88" s="26">
        <v>3</v>
      </c>
      <c r="M88" s="26" t="s">
        <v>138</v>
      </c>
      <c r="N88" s="39" t="s">
        <v>106</v>
      </c>
      <c r="O88" s="27">
        <v>15545</v>
      </c>
      <c r="P88" s="27">
        <v>1575</v>
      </c>
      <c r="Q88" s="27">
        <v>17125</v>
      </c>
      <c r="R88" s="28" t="s">
        <v>99</v>
      </c>
      <c r="S88" s="29">
        <f t="shared" si="2"/>
        <v>9.1970802919708028</v>
      </c>
      <c r="T88" s="30">
        <v>5035</v>
      </c>
      <c r="U88" s="31">
        <v>465</v>
      </c>
      <c r="V88" s="31">
        <v>1960</v>
      </c>
      <c r="W88" s="31">
        <v>23.72</v>
      </c>
      <c r="X88" s="32">
        <v>0</v>
      </c>
      <c r="Y88" s="32">
        <v>0</v>
      </c>
      <c r="Z88" s="37" t="s">
        <v>108</v>
      </c>
    </row>
    <row r="89" spans="1:26" ht="15" x14ac:dyDescent="0.25">
      <c r="A89" s="9" t="s">
        <v>89</v>
      </c>
      <c r="B89" s="34" t="s">
        <v>265</v>
      </c>
      <c r="C89" s="22" t="s">
        <v>91</v>
      </c>
      <c r="D89" s="22" t="s">
        <v>127</v>
      </c>
      <c r="E89" s="9" t="s">
        <v>116</v>
      </c>
      <c r="F89" s="86" t="s">
        <v>132</v>
      </c>
      <c r="G89" s="40" t="s">
        <v>117</v>
      </c>
      <c r="H89" s="24">
        <f>43</f>
        <v>43</v>
      </c>
      <c r="I89" s="38" t="s">
        <v>149</v>
      </c>
      <c r="J89" s="25"/>
      <c r="K89" s="26">
        <v>5</v>
      </c>
      <c r="L89" s="26">
        <v>2</v>
      </c>
      <c r="M89" s="26" t="s">
        <v>97</v>
      </c>
      <c r="N89" s="39" t="s">
        <v>135</v>
      </c>
      <c r="O89" s="27">
        <v>13880</v>
      </c>
      <c r="P89" s="27">
        <v>4145</v>
      </c>
      <c r="Q89" s="27">
        <v>18025</v>
      </c>
      <c r="R89" s="28" t="s">
        <v>99</v>
      </c>
      <c r="S89" s="29">
        <f t="shared" si="2"/>
        <v>22.995839112343965</v>
      </c>
      <c r="T89" s="30">
        <v>110</v>
      </c>
      <c r="U89" s="31">
        <v>625</v>
      </c>
      <c r="V89" s="31">
        <v>3765</v>
      </c>
      <c r="W89" s="31">
        <v>16.600000000000001</v>
      </c>
      <c r="X89" s="32">
        <v>0</v>
      </c>
      <c r="Y89" s="32">
        <v>0</v>
      </c>
      <c r="Z89" s="37" t="s">
        <v>108</v>
      </c>
    </row>
    <row r="90" spans="1:26" ht="15" x14ac:dyDescent="0.25">
      <c r="A90" s="9" t="s">
        <v>114</v>
      </c>
      <c r="B90" s="22" t="s">
        <v>266</v>
      </c>
      <c r="C90" s="9" t="s">
        <v>125</v>
      </c>
      <c r="D90" s="9" t="s">
        <v>267</v>
      </c>
      <c r="E90" s="9" t="s">
        <v>116</v>
      </c>
      <c r="F90" s="86" t="s">
        <v>103</v>
      </c>
      <c r="G90" s="40" t="s">
        <v>117</v>
      </c>
      <c r="H90" s="24">
        <v>8</v>
      </c>
      <c r="I90" s="38" t="s">
        <v>152</v>
      </c>
      <c r="J90" s="25" t="s">
        <v>122</v>
      </c>
      <c r="K90" s="26">
        <v>1</v>
      </c>
      <c r="L90" s="26">
        <v>2</v>
      </c>
      <c r="M90" s="26" t="s">
        <v>145</v>
      </c>
      <c r="N90" s="45" t="s">
        <v>133</v>
      </c>
      <c r="O90" s="27">
        <v>25810</v>
      </c>
      <c r="P90" s="27">
        <v>14440</v>
      </c>
      <c r="Q90" s="27">
        <v>40250</v>
      </c>
      <c r="R90" s="28" t="s">
        <v>146</v>
      </c>
      <c r="S90" s="29">
        <f t="shared" si="2"/>
        <v>35.87577639751553</v>
      </c>
      <c r="T90" s="30">
        <v>15390</v>
      </c>
      <c r="U90" s="31">
        <v>2225</v>
      </c>
      <c r="V90" s="31">
        <v>10925</v>
      </c>
      <c r="W90" s="31">
        <v>20.37</v>
      </c>
      <c r="X90" s="32">
        <v>4098</v>
      </c>
      <c r="Y90" s="33">
        <v>50246</v>
      </c>
      <c r="Z90" s="32">
        <v>8.1558729999999997</v>
      </c>
    </row>
    <row r="91" spans="1:26" ht="15" x14ac:dyDescent="0.25">
      <c r="A91" s="22" t="s">
        <v>109</v>
      </c>
      <c r="B91" s="22" t="s">
        <v>268</v>
      </c>
      <c r="C91" s="9" t="s">
        <v>125</v>
      </c>
      <c r="D91" s="22" t="s">
        <v>269</v>
      </c>
      <c r="E91" s="9" t="s">
        <v>102</v>
      </c>
      <c r="F91" s="86" t="s">
        <v>132</v>
      </c>
      <c r="G91" s="9" t="s">
        <v>117</v>
      </c>
      <c r="H91" s="24">
        <f>67</f>
        <v>67</v>
      </c>
      <c r="I91" s="25" t="s">
        <v>152</v>
      </c>
      <c r="J91" s="25" t="s">
        <v>122</v>
      </c>
      <c r="K91" s="26">
        <v>7</v>
      </c>
      <c r="L91" s="26">
        <v>3</v>
      </c>
      <c r="M91" s="26"/>
      <c r="N91" s="39" t="s">
        <v>106</v>
      </c>
      <c r="O91" s="27">
        <v>30450</v>
      </c>
      <c r="P91" s="27">
        <v>2600</v>
      </c>
      <c r="Q91" s="27">
        <v>33050</v>
      </c>
      <c r="R91" s="28" t="s">
        <v>146</v>
      </c>
      <c r="S91" s="29">
        <f t="shared" si="2"/>
        <v>7.8668683812405451</v>
      </c>
      <c r="T91" s="30">
        <v>1905</v>
      </c>
      <c r="U91" s="31">
        <v>610</v>
      </c>
      <c r="V91" s="31">
        <v>4810</v>
      </c>
      <c r="W91" s="31">
        <v>12.68</v>
      </c>
      <c r="X91" s="32">
        <v>0</v>
      </c>
      <c r="Y91" s="32">
        <v>0</v>
      </c>
      <c r="Z91" s="37" t="s">
        <v>108</v>
      </c>
    </row>
    <row r="92" spans="1:26" ht="15" x14ac:dyDescent="0.25">
      <c r="A92" s="9" t="s">
        <v>109</v>
      </c>
      <c r="B92" s="34" t="s">
        <v>270</v>
      </c>
      <c r="C92" s="22" t="s">
        <v>91</v>
      </c>
      <c r="D92" s="9" t="s">
        <v>101</v>
      </c>
      <c r="E92" s="9" t="s">
        <v>62</v>
      </c>
      <c r="F92" s="86" t="s">
        <v>78</v>
      </c>
      <c r="G92" s="9" t="s">
        <v>95</v>
      </c>
      <c r="H92" s="24">
        <f>49</f>
        <v>49</v>
      </c>
      <c r="I92" s="25" t="s">
        <v>129</v>
      </c>
      <c r="J92" s="25" t="s">
        <v>122</v>
      </c>
      <c r="K92" s="26">
        <v>5</v>
      </c>
      <c r="L92" s="26">
        <v>3</v>
      </c>
      <c r="M92" s="26" t="s">
        <v>138</v>
      </c>
      <c r="N92" s="39" t="s">
        <v>106</v>
      </c>
      <c r="O92" s="27">
        <v>15050</v>
      </c>
      <c r="P92" s="27">
        <v>4580</v>
      </c>
      <c r="Q92" s="27">
        <v>19635</v>
      </c>
      <c r="R92" s="28" t="s">
        <v>99</v>
      </c>
      <c r="S92" s="29">
        <f t="shared" si="2"/>
        <v>23.325693913929207</v>
      </c>
      <c r="T92" s="30">
        <v>11190</v>
      </c>
      <c r="U92" s="31">
        <v>475</v>
      </c>
      <c r="V92" s="31">
        <v>1860</v>
      </c>
      <c r="W92" s="31">
        <v>25.54</v>
      </c>
      <c r="X92" s="32">
        <v>0</v>
      </c>
      <c r="Y92" s="32">
        <v>0</v>
      </c>
      <c r="Z92" s="37" t="s">
        <v>108</v>
      </c>
    </row>
    <row r="93" spans="1:26" ht="15" x14ac:dyDescent="0.25">
      <c r="A93" s="22" t="s">
        <v>130</v>
      </c>
      <c r="B93" s="22" t="s">
        <v>271</v>
      </c>
      <c r="C93" s="22" t="s">
        <v>165</v>
      </c>
      <c r="D93" s="34"/>
      <c r="E93" s="49"/>
      <c r="G93" s="49"/>
      <c r="H93" s="35">
        <v>200</v>
      </c>
      <c r="I93" s="25" t="s">
        <v>158</v>
      </c>
      <c r="J93" s="25"/>
      <c r="K93" s="35">
        <v>200</v>
      </c>
      <c r="L93" s="41"/>
      <c r="M93" s="42" t="s">
        <v>130</v>
      </c>
      <c r="N93" s="41" t="s">
        <v>135</v>
      </c>
      <c r="O93" s="36">
        <v>180</v>
      </c>
      <c r="P93" s="36">
        <v>115</v>
      </c>
      <c r="Q93" s="36">
        <v>300</v>
      </c>
      <c r="R93" s="43" t="s">
        <v>107</v>
      </c>
      <c r="S93" s="44">
        <f t="shared" si="2"/>
        <v>38.333333333333336</v>
      </c>
      <c r="T93" s="30">
        <v>0</v>
      </c>
      <c r="U93" s="31">
        <v>15</v>
      </c>
      <c r="V93" s="31">
        <v>125</v>
      </c>
      <c r="W93" s="31">
        <v>12</v>
      </c>
      <c r="X93" s="32">
        <v>0</v>
      </c>
      <c r="Y93" s="32">
        <v>0</v>
      </c>
      <c r="Z93" s="37" t="s">
        <v>108</v>
      </c>
    </row>
    <row r="94" spans="1:26" ht="15" x14ac:dyDescent="0.25">
      <c r="A94" s="9" t="s">
        <v>114</v>
      </c>
      <c r="B94" s="34" t="s">
        <v>272</v>
      </c>
      <c r="C94" s="22" t="s">
        <v>91</v>
      </c>
      <c r="D94" s="22" t="s">
        <v>216</v>
      </c>
      <c r="E94" s="9" t="s">
        <v>93</v>
      </c>
      <c r="F94" s="86" t="s">
        <v>132</v>
      </c>
      <c r="G94" s="9" t="s">
        <v>173</v>
      </c>
      <c r="H94" s="24">
        <f>25</f>
        <v>25</v>
      </c>
      <c r="I94" s="38" t="s">
        <v>194</v>
      </c>
      <c r="J94" s="25" t="s">
        <v>122</v>
      </c>
      <c r="K94" s="26">
        <v>3</v>
      </c>
      <c r="L94" s="26">
        <v>2</v>
      </c>
      <c r="M94" s="26" t="s">
        <v>145</v>
      </c>
      <c r="N94" s="39" t="s">
        <v>135</v>
      </c>
      <c r="O94" s="27">
        <v>20335</v>
      </c>
      <c r="P94" s="27">
        <v>6880</v>
      </c>
      <c r="Q94" s="27">
        <v>27215</v>
      </c>
      <c r="R94" s="28" t="s">
        <v>146</v>
      </c>
      <c r="S94" s="29">
        <f t="shared" si="2"/>
        <v>25.280176373323538</v>
      </c>
      <c r="T94" s="30">
        <v>1680</v>
      </c>
      <c r="U94" s="31">
        <v>1050</v>
      </c>
      <c r="V94" s="31">
        <v>6290</v>
      </c>
      <c r="W94" s="31">
        <v>16.690000000000001</v>
      </c>
      <c r="X94" s="32">
        <v>8822</v>
      </c>
      <c r="Y94" s="33">
        <v>56696</v>
      </c>
      <c r="Z94" s="32">
        <v>15.560180000000001</v>
      </c>
    </row>
    <row r="95" spans="1:26" ht="15" x14ac:dyDescent="0.25">
      <c r="A95" s="22" t="s">
        <v>89</v>
      </c>
      <c r="B95" s="34" t="s">
        <v>273</v>
      </c>
      <c r="C95" s="22" t="s">
        <v>91</v>
      </c>
      <c r="D95" s="22" t="s">
        <v>274</v>
      </c>
      <c r="E95" s="9" t="s">
        <v>64</v>
      </c>
      <c r="F95" s="86" t="s">
        <v>103</v>
      </c>
      <c r="G95" s="9" t="s">
        <v>104</v>
      </c>
      <c r="H95" s="35">
        <v>200</v>
      </c>
      <c r="I95" s="38" t="s">
        <v>144</v>
      </c>
      <c r="J95" s="25"/>
      <c r="K95" s="35">
        <v>200</v>
      </c>
      <c r="L95" s="26">
        <v>3</v>
      </c>
      <c r="M95" s="26" t="s">
        <v>275</v>
      </c>
      <c r="N95" s="39" t="s">
        <v>113</v>
      </c>
      <c r="O95" s="27">
        <v>2780</v>
      </c>
      <c r="P95" s="36">
        <v>20</v>
      </c>
      <c r="Q95" s="27">
        <v>2800</v>
      </c>
      <c r="R95" s="28" t="s">
        <v>107</v>
      </c>
      <c r="S95" s="29">
        <f t="shared" si="2"/>
        <v>0.7142857142857143</v>
      </c>
      <c r="T95" s="30">
        <v>0</v>
      </c>
      <c r="U95" s="31">
        <v>15</v>
      </c>
      <c r="V95" s="31">
        <v>320</v>
      </c>
      <c r="W95" s="31">
        <v>4.6900000000000004</v>
      </c>
      <c r="X95" s="32">
        <v>0</v>
      </c>
      <c r="Y95" s="32">
        <v>0</v>
      </c>
      <c r="Z95" s="37" t="s">
        <v>108</v>
      </c>
    </row>
    <row r="96" spans="1:26" ht="15" x14ac:dyDescent="0.25">
      <c r="A96" s="22" t="s">
        <v>114</v>
      </c>
      <c r="B96" s="22" t="s">
        <v>276</v>
      </c>
      <c r="C96" s="22" t="s">
        <v>91</v>
      </c>
      <c r="D96" s="22" t="s">
        <v>274</v>
      </c>
      <c r="E96" s="9" t="s">
        <v>93</v>
      </c>
      <c r="F96" s="86" t="s">
        <v>94</v>
      </c>
      <c r="G96" s="9" t="s">
        <v>95</v>
      </c>
      <c r="H96" s="35">
        <v>200</v>
      </c>
      <c r="I96" s="25" t="s">
        <v>149</v>
      </c>
      <c r="J96" s="25"/>
      <c r="K96" s="35">
        <v>200</v>
      </c>
      <c r="L96" s="26">
        <v>3</v>
      </c>
      <c r="M96" s="26" t="s">
        <v>112</v>
      </c>
      <c r="N96" s="39" t="s">
        <v>113</v>
      </c>
      <c r="O96" s="27">
        <v>10230</v>
      </c>
      <c r="P96" s="27">
        <v>1750</v>
      </c>
      <c r="Q96" s="27">
        <v>11985</v>
      </c>
      <c r="R96" s="28" t="s">
        <v>99</v>
      </c>
      <c r="S96" s="29">
        <f t="shared" si="2"/>
        <v>14.601585314977056</v>
      </c>
      <c r="T96" s="30">
        <v>3020</v>
      </c>
      <c r="U96" s="31">
        <v>160</v>
      </c>
      <c r="V96" s="31">
        <v>1440</v>
      </c>
      <c r="W96" s="31">
        <v>11.11</v>
      </c>
      <c r="X96" s="32">
        <v>0</v>
      </c>
      <c r="Y96" s="32">
        <v>0</v>
      </c>
      <c r="Z96" s="37" t="s">
        <v>108</v>
      </c>
    </row>
    <row r="97" spans="1:26" ht="15" x14ac:dyDescent="0.25">
      <c r="A97" s="9" t="s">
        <v>89</v>
      </c>
      <c r="B97" s="22" t="s">
        <v>277</v>
      </c>
      <c r="C97" s="22" t="s">
        <v>91</v>
      </c>
      <c r="D97" s="22" t="s">
        <v>205</v>
      </c>
      <c r="E97" s="23" t="s">
        <v>102</v>
      </c>
      <c r="F97" s="86" t="s">
        <v>94</v>
      </c>
      <c r="G97" s="9" t="s">
        <v>95</v>
      </c>
      <c r="H97" s="35">
        <v>200</v>
      </c>
      <c r="I97" s="25" t="s">
        <v>194</v>
      </c>
      <c r="J97" s="25" t="s">
        <v>122</v>
      </c>
      <c r="K97" s="35">
        <v>200</v>
      </c>
      <c r="L97" s="26">
        <v>3</v>
      </c>
      <c r="M97" s="26"/>
      <c r="N97" s="39" t="s">
        <v>106</v>
      </c>
      <c r="O97" s="27">
        <v>22350</v>
      </c>
      <c r="P97" s="27">
        <v>4100</v>
      </c>
      <c r="Q97" s="27">
        <v>26450</v>
      </c>
      <c r="R97" s="28" t="s">
        <v>146</v>
      </c>
      <c r="S97" s="29">
        <f t="shared" si="2"/>
        <v>15.500945179584122</v>
      </c>
      <c r="T97" s="30">
        <v>37390</v>
      </c>
      <c r="U97" s="31">
        <v>310</v>
      </c>
      <c r="V97" s="31">
        <v>2915</v>
      </c>
      <c r="W97" s="31">
        <v>10.63</v>
      </c>
      <c r="X97" s="32">
        <v>0</v>
      </c>
      <c r="Y97" s="32">
        <v>0</v>
      </c>
      <c r="Z97" s="37" t="s">
        <v>108</v>
      </c>
    </row>
    <row r="98" spans="1:26" ht="15" x14ac:dyDescent="0.25">
      <c r="A98" s="22" t="s">
        <v>130</v>
      </c>
      <c r="B98" s="22" t="s">
        <v>278</v>
      </c>
      <c r="C98" s="22" t="s">
        <v>91</v>
      </c>
      <c r="D98" s="22" t="s">
        <v>101</v>
      </c>
      <c r="E98" s="49"/>
      <c r="G98" s="49"/>
      <c r="H98" s="35">
        <v>200</v>
      </c>
      <c r="I98" s="25" t="s">
        <v>121</v>
      </c>
      <c r="J98" s="25"/>
      <c r="K98" s="35">
        <v>200</v>
      </c>
      <c r="L98" s="26" t="s">
        <v>141</v>
      </c>
      <c r="M98" s="39" t="s">
        <v>119</v>
      </c>
      <c r="N98" s="39" t="s">
        <v>113</v>
      </c>
      <c r="O98" s="27">
        <v>2135</v>
      </c>
      <c r="P98" s="36">
        <v>170</v>
      </c>
      <c r="Q98" s="27">
        <v>2305</v>
      </c>
      <c r="R98" s="28" t="s">
        <v>107</v>
      </c>
      <c r="S98" s="29">
        <f t="shared" si="2"/>
        <v>7.3752711496746199</v>
      </c>
      <c r="T98" s="30">
        <v>0</v>
      </c>
      <c r="U98" s="31">
        <v>25</v>
      </c>
      <c r="V98" s="31">
        <v>355</v>
      </c>
      <c r="W98" s="31">
        <v>7.04</v>
      </c>
      <c r="X98" s="32">
        <v>0</v>
      </c>
      <c r="Y98" s="32">
        <v>0</v>
      </c>
      <c r="Z98" s="37" t="s">
        <v>108</v>
      </c>
    </row>
    <row r="99" spans="1:26" ht="15" x14ac:dyDescent="0.25">
      <c r="A99" s="9" t="s">
        <v>109</v>
      </c>
      <c r="B99" s="22" t="s">
        <v>279</v>
      </c>
      <c r="C99" s="9" t="s">
        <v>125</v>
      </c>
      <c r="D99" s="9" t="s">
        <v>193</v>
      </c>
      <c r="E99" s="9" t="s">
        <v>116</v>
      </c>
      <c r="F99" s="86" t="s">
        <v>94</v>
      </c>
      <c r="G99" s="9" t="s">
        <v>128</v>
      </c>
      <c r="H99" s="24">
        <v>19</v>
      </c>
      <c r="I99" s="25" t="s">
        <v>149</v>
      </c>
      <c r="J99" s="25" t="s">
        <v>122</v>
      </c>
      <c r="K99" s="26">
        <v>2</v>
      </c>
      <c r="L99" s="26">
        <v>2</v>
      </c>
      <c r="M99" s="26" t="s">
        <v>145</v>
      </c>
      <c r="N99" s="45" t="s">
        <v>133</v>
      </c>
      <c r="O99" s="27">
        <v>25370</v>
      </c>
      <c r="P99" s="27">
        <v>8175</v>
      </c>
      <c r="Q99" s="27">
        <v>33540</v>
      </c>
      <c r="R99" s="28" t="s">
        <v>146</v>
      </c>
      <c r="S99" s="29">
        <f t="shared" si="2"/>
        <v>24.373881932021465</v>
      </c>
      <c r="T99" s="30">
        <v>4965</v>
      </c>
      <c r="U99" s="31">
        <v>1595</v>
      </c>
      <c r="V99" s="31">
        <v>7915</v>
      </c>
      <c r="W99" s="31">
        <v>20.149999999999999</v>
      </c>
      <c r="X99" s="32">
        <v>2623</v>
      </c>
      <c r="Y99" s="33">
        <v>28185</v>
      </c>
      <c r="Z99" s="32">
        <v>9.3063690000000001</v>
      </c>
    </row>
    <row r="100" spans="1:26" ht="15" x14ac:dyDescent="0.25">
      <c r="A100" s="9" t="s">
        <v>89</v>
      </c>
      <c r="B100" s="22" t="s">
        <v>280</v>
      </c>
      <c r="C100" s="22" t="s">
        <v>91</v>
      </c>
      <c r="D100" s="22" t="s">
        <v>127</v>
      </c>
      <c r="E100" s="9" t="s">
        <v>93</v>
      </c>
      <c r="F100" s="86" t="s">
        <v>94</v>
      </c>
      <c r="G100" s="9" t="s">
        <v>95</v>
      </c>
      <c r="H100" s="35">
        <v>200</v>
      </c>
      <c r="I100" s="25" t="s">
        <v>149</v>
      </c>
      <c r="J100" s="25" t="s">
        <v>122</v>
      </c>
      <c r="K100" s="35">
        <v>200</v>
      </c>
      <c r="L100" s="26">
        <v>3</v>
      </c>
      <c r="M100" s="26"/>
      <c r="N100" s="39" t="s">
        <v>106</v>
      </c>
      <c r="O100" s="27">
        <v>28475</v>
      </c>
      <c r="P100" s="27">
        <v>4780</v>
      </c>
      <c r="Q100" s="27">
        <v>33255</v>
      </c>
      <c r="R100" s="28" t="s">
        <v>146</v>
      </c>
      <c r="S100" s="29">
        <f t="shared" si="2"/>
        <v>14.3737783791911</v>
      </c>
      <c r="T100" s="30">
        <v>1125</v>
      </c>
      <c r="U100" s="31">
        <v>615</v>
      </c>
      <c r="V100" s="31">
        <v>4455</v>
      </c>
      <c r="W100" s="31">
        <v>13.8</v>
      </c>
      <c r="X100" s="32">
        <v>0</v>
      </c>
      <c r="Y100" s="32">
        <v>0</v>
      </c>
      <c r="Z100" s="37" t="s">
        <v>108</v>
      </c>
    </row>
    <row r="101" spans="1:26" ht="15" x14ac:dyDescent="0.25">
      <c r="A101" s="9" t="s">
        <v>109</v>
      </c>
      <c r="B101" s="22" t="s">
        <v>281</v>
      </c>
      <c r="C101" s="22" t="s">
        <v>91</v>
      </c>
      <c r="D101" s="9" t="s">
        <v>101</v>
      </c>
      <c r="E101" s="9" t="s">
        <v>93</v>
      </c>
      <c r="F101" s="86" t="s">
        <v>78</v>
      </c>
      <c r="G101" s="9" t="s">
        <v>95</v>
      </c>
      <c r="H101" s="24">
        <f>67</f>
        <v>67</v>
      </c>
      <c r="I101" s="25" t="s">
        <v>158</v>
      </c>
      <c r="J101" s="25"/>
      <c r="K101" s="26">
        <v>7</v>
      </c>
      <c r="L101" s="26" t="s">
        <v>141</v>
      </c>
      <c r="M101" s="26" t="s">
        <v>112</v>
      </c>
      <c r="N101" s="39" t="s">
        <v>135</v>
      </c>
      <c r="O101" s="27">
        <v>122040</v>
      </c>
      <c r="P101" s="36">
        <v>320</v>
      </c>
      <c r="Q101" s="27">
        <v>122360</v>
      </c>
      <c r="R101" s="28" t="s">
        <v>146</v>
      </c>
      <c r="S101" s="29">
        <f t="shared" si="2"/>
        <v>0.26152337365152012</v>
      </c>
      <c r="T101" s="30">
        <v>31075</v>
      </c>
      <c r="U101" s="31">
        <v>900</v>
      </c>
      <c r="V101" s="31">
        <v>8415</v>
      </c>
      <c r="W101" s="31">
        <v>10.7</v>
      </c>
      <c r="X101" s="32">
        <v>0</v>
      </c>
      <c r="Y101" s="32">
        <v>0</v>
      </c>
      <c r="Z101" s="37" t="s">
        <v>108</v>
      </c>
    </row>
    <row r="102" spans="1:26" x14ac:dyDescent="0.25">
      <c r="A102" s="22" t="s">
        <v>89</v>
      </c>
      <c r="B102" s="54" t="s">
        <v>282</v>
      </c>
      <c r="C102" s="22" t="s">
        <v>91</v>
      </c>
      <c r="D102" s="22" t="s">
        <v>101</v>
      </c>
      <c r="E102" s="9" t="s">
        <v>116</v>
      </c>
      <c r="F102" s="86" t="s">
        <v>132</v>
      </c>
      <c r="G102" s="9" t="s">
        <v>128</v>
      </c>
      <c r="H102" s="24">
        <v>1</v>
      </c>
      <c r="I102" s="25" t="s">
        <v>158</v>
      </c>
      <c r="J102" s="25" t="s">
        <v>122</v>
      </c>
      <c r="K102" s="26">
        <v>1</v>
      </c>
      <c r="L102" s="26">
        <v>1</v>
      </c>
      <c r="M102" s="26" t="s">
        <v>145</v>
      </c>
      <c r="N102" s="26" t="s">
        <v>98</v>
      </c>
      <c r="O102" s="27">
        <v>16890</v>
      </c>
      <c r="P102" s="27">
        <v>8500</v>
      </c>
      <c r="Q102" s="27">
        <v>25390</v>
      </c>
      <c r="R102" s="28" t="s">
        <v>146</v>
      </c>
      <c r="S102" s="29">
        <f t="shared" si="2"/>
        <v>33.477747144545091</v>
      </c>
      <c r="T102" s="30">
        <v>3170</v>
      </c>
      <c r="U102" s="31">
        <v>4450</v>
      </c>
      <c r="V102" s="31">
        <v>14030</v>
      </c>
      <c r="W102" s="31">
        <v>31.72</v>
      </c>
      <c r="X102" s="32">
        <v>97810</v>
      </c>
      <c r="Y102" s="33">
        <v>328372</v>
      </c>
      <c r="Z102" s="32">
        <v>29.786339999999999</v>
      </c>
    </row>
    <row r="103" spans="1:26" ht="15" x14ac:dyDescent="0.25">
      <c r="A103" s="22" t="s">
        <v>109</v>
      </c>
      <c r="B103" s="34" t="s">
        <v>283</v>
      </c>
      <c r="C103" s="9" t="s">
        <v>125</v>
      </c>
      <c r="D103" s="22" t="s">
        <v>284</v>
      </c>
      <c r="E103" s="9" t="s">
        <v>64</v>
      </c>
      <c r="F103" s="86" t="s">
        <v>132</v>
      </c>
      <c r="G103" s="40" t="s">
        <v>117</v>
      </c>
      <c r="H103" s="24">
        <f>67</f>
        <v>67</v>
      </c>
      <c r="I103" s="38" t="s">
        <v>158</v>
      </c>
      <c r="J103" s="25" t="s">
        <v>122</v>
      </c>
      <c r="K103" s="26">
        <v>7</v>
      </c>
      <c r="L103" s="26">
        <v>3</v>
      </c>
      <c r="M103" s="26" t="s">
        <v>123</v>
      </c>
      <c r="N103" s="39" t="s">
        <v>106</v>
      </c>
      <c r="O103" s="27">
        <v>13920</v>
      </c>
      <c r="P103" s="27">
        <v>2745</v>
      </c>
      <c r="Q103" s="27">
        <v>16665</v>
      </c>
      <c r="R103" s="28" t="s">
        <v>99</v>
      </c>
      <c r="S103" s="29">
        <f t="shared" si="2"/>
        <v>16.471647164716472</v>
      </c>
      <c r="T103" s="30">
        <v>3705</v>
      </c>
      <c r="U103" s="31">
        <v>505</v>
      </c>
      <c r="V103" s="31">
        <v>2570</v>
      </c>
      <c r="W103" s="31">
        <v>19.649999999999999</v>
      </c>
      <c r="X103" s="32">
        <v>0</v>
      </c>
      <c r="Y103" s="32">
        <v>0</v>
      </c>
      <c r="Z103" s="37" t="s">
        <v>108</v>
      </c>
    </row>
    <row r="104" spans="1:26" ht="15" x14ac:dyDescent="0.25">
      <c r="A104" s="9" t="s">
        <v>114</v>
      </c>
      <c r="B104" s="22" t="s">
        <v>285</v>
      </c>
      <c r="C104" s="9" t="s">
        <v>125</v>
      </c>
      <c r="D104" s="22" t="s">
        <v>125</v>
      </c>
      <c r="E104" s="9" t="s">
        <v>102</v>
      </c>
      <c r="F104" s="86" t="s">
        <v>132</v>
      </c>
      <c r="G104" s="40" t="s">
        <v>117</v>
      </c>
      <c r="H104" s="24">
        <f>49</f>
        <v>49</v>
      </c>
      <c r="I104" s="25" t="s">
        <v>118</v>
      </c>
      <c r="J104" s="25"/>
      <c r="K104" s="26">
        <v>5</v>
      </c>
      <c r="L104" s="26">
        <v>3</v>
      </c>
      <c r="M104" s="26"/>
      <c r="N104" s="39" t="s">
        <v>106</v>
      </c>
      <c r="O104" s="27">
        <v>17795</v>
      </c>
      <c r="P104" s="27">
        <v>1850</v>
      </c>
      <c r="Q104" s="27">
        <v>19645</v>
      </c>
      <c r="R104" s="28" t="s">
        <v>99</v>
      </c>
      <c r="S104" s="29">
        <f t="shared" si="2"/>
        <v>9.417154492237211</v>
      </c>
      <c r="T104" s="30">
        <v>15870</v>
      </c>
      <c r="U104" s="31">
        <v>315</v>
      </c>
      <c r="V104" s="31">
        <v>2815</v>
      </c>
      <c r="W104" s="31">
        <v>11.19</v>
      </c>
      <c r="X104" s="32">
        <v>101</v>
      </c>
      <c r="Y104" s="33">
        <v>1233</v>
      </c>
      <c r="Z104" s="32">
        <v>8.1914029999999993</v>
      </c>
    </row>
    <row r="105" spans="1:26" ht="15" x14ac:dyDescent="0.25">
      <c r="A105" s="22" t="s">
        <v>130</v>
      </c>
      <c r="B105" s="34" t="s">
        <v>286</v>
      </c>
      <c r="C105" s="22" t="s">
        <v>91</v>
      </c>
      <c r="D105" s="9" t="s">
        <v>101</v>
      </c>
      <c r="E105" s="49"/>
      <c r="G105" s="49"/>
      <c r="H105" s="24">
        <f>43</f>
        <v>43</v>
      </c>
      <c r="I105" s="38" t="s">
        <v>118</v>
      </c>
      <c r="J105" s="25"/>
      <c r="K105" s="26">
        <v>5</v>
      </c>
      <c r="L105" s="26" t="s">
        <v>141</v>
      </c>
      <c r="M105" s="39" t="s">
        <v>119</v>
      </c>
      <c r="N105" s="39" t="s">
        <v>113</v>
      </c>
      <c r="O105" s="27">
        <v>1340</v>
      </c>
      <c r="P105" s="36">
        <v>40</v>
      </c>
      <c r="Q105" s="27">
        <v>1380</v>
      </c>
      <c r="R105" s="28" t="s">
        <v>107</v>
      </c>
      <c r="S105" s="29">
        <f t="shared" si="2"/>
        <v>2.8985507246376812</v>
      </c>
      <c r="T105" s="30">
        <v>0</v>
      </c>
      <c r="U105" s="31">
        <v>25</v>
      </c>
      <c r="V105" s="31">
        <v>290</v>
      </c>
      <c r="W105" s="31">
        <v>8.6199999999999992</v>
      </c>
      <c r="X105" s="32">
        <v>0</v>
      </c>
      <c r="Y105" s="32">
        <v>0</v>
      </c>
      <c r="Z105" s="37" t="s">
        <v>108</v>
      </c>
    </row>
    <row r="106" spans="1:26" ht="15" x14ac:dyDescent="0.25">
      <c r="A106" s="22" t="s">
        <v>109</v>
      </c>
      <c r="B106" s="22" t="s">
        <v>287</v>
      </c>
      <c r="C106" s="9" t="s">
        <v>125</v>
      </c>
      <c r="D106" s="22" t="s">
        <v>288</v>
      </c>
      <c r="E106" s="9" t="s">
        <v>102</v>
      </c>
      <c r="F106" s="86" t="s">
        <v>94</v>
      </c>
      <c r="G106" s="9" t="s">
        <v>95</v>
      </c>
      <c r="H106" s="24">
        <f>61</f>
        <v>61</v>
      </c>
      <c r="I106" s="25" t="s">
        <v>158</v>
      </c>
      <c r="J106" s="25"/>
      <c r="K106" s="26">
        <v>7</v>
      </c>
      <c r="L106" s="26">
        <v>3</v>
      </c>
      <c r="M106" s="26"/>
      <c r="N106" s="39" t="s">
        <v>106</v>
      </c>
      <c r="O106" s="27">
        <v>21040</v>
      </c>
      <c r="P106" s="27">
        <v>4475</v>
      </c>
      <c r="Q106" s="27">
        <v>25515</v>
      </c>
      <c r="R106" s="28" t="s">
        <v>146</v>
      </c>
      <c r="S106" s="29">
        <f t="shared" si="2"/>
        <v>17.538702723887909</v>
      </c>
      <c r="T106" s="30">
        <v>2425</v>
      </c>
      <c r="U106" s="31">
        <v>720</v>
      </c>
      <c r="V106" s="31">
        <v>3965</v>
      </c>
      <c r="W106" s="31">
        <v>18.16</v>
      </c>
      <c r="X106" s="32">
        <v>0</v>
      </c>
      <c r="Y106" s="32">
        <v>0</v>
      </c>
      <c r="Z106" s="37" t="s">
        <v>108</v>
      </c>
    </row>
    <row r="107" spans="1:26" ht="15" x14ac:dyDescent="0.25">
      <c r="A107" s="9" t="s">
        <v>109</v>
      </c>
      <c r="B107" s="34" t="s">
        <v>289</v>
      </c>
      <c r="C107" s="22" t="s">
        <v>91</v>
      </c>
      <c r="D107" s="9" t="s">
        <v>101</v>
      </c>
      <c r="E107" s="9" t="s">
        <v>64</v>
      </c>
      <c r="F107" s="86" t="s">
        <v>103</v>
      </c>
      <c r="G107" s="40" t="s">
        <v>117</v>
      </c>
      <c r="H107" s="24">
        <f>67</f>
        <v>67</v>
      </c>
      <c r="I107" s="25" t="s">
        <v>96</v>
      </c>
      <c r="J107" s="25" t="s">
        <v>122</v>
      </c>
      <c r="K107" s="26">
        <v>7</v>
      </c>
      <c r="L107" s="26">
        <v>3</v>
      </c>
      <c r="M107" s="26" t="s">
        <v>138</v>
      </c>
      <c r="N107" s="39" t="s">
        <v>113</v>
      </c>
      <c r="O107" s="27">
        <v>4110</v>
      </c>
      <c r="P107" s="27">
        <v>1115</v>
      </c>
      <c r="Q107" s="27">
        <v>5225</v>
      </c>
      <c r="R107" s="28" t="s">
        <v>99</v>
      </c>
      <c r="S107" s="29">
        <f t="shared" si="2"/>
        <v>21.339712918660286</v>
      </c>
      <c r="T107" s="30">
        <v>3580</v>
      </c>
      <c r="U107" s="31">
        <v>65</v>
      </c>
      <c r="V107" s="31">
        <v>485</v>
      </c>
      <c r="W107" s="31">
        <v>13.4</v>
      </c>
      <c r="X107" s="32">
        <v>0</v>
      </c>
      <c r="Y107" s="32">
        <v>0</v>
      </c>
      <c r="Z107" s="37" t="s">
        <v>108</v>
      </c>
    </row>
    <row r="108" spans="1:26" ht="15" x14ac:dyDescent="0.25">
      <c r="A108" s="9" t="s">
        <v>114</v>
      </c>
      <c r="B108" s="22" t="s">
        <v>290</v>
      </c>
      <c r="C108" s="22" t="s">
        <v>91</v>
      </c>
      <c r="D108" s="22" t="s">
        <v>127</v>
      </c>
      <c r="E108" s="9" t="s">
        <v>116</v>
      </c>
      <c r="F108" s="86" t="s">
        <v>94</v>
      </c>
      <c r="G108" s="9" t="s">
        <v>95</v>
      </c>
      <c r="H108" s="24">
        <v>13</v>
      </c>
      <c r="I108" s="38" t="s">
        <v>129</v>
      </c>
      <c r="J108" s="25" t="s">
        <v>122</v>
      </c>
      <c r="K108" s="26">
        <v>2</v>
      </c>
      <c r="L108" s="26">
        <v>2</v>
      </c>
      <c r="M108" s="26" t="s">
        <v>145</v>
      </c>
      <c r="N108" s="45" t="s">
        <v>133</v>
      </c>
      <c r="O108" s="27">
        <v>13625</v>
      </c>
      <c r="P108" s="27">
        <v>6935</v>
      </c>
      <c r="Q108" s="27">
        <v>20560</v>
      </c>
      <c r="R108" s="28" t="s">
        <v>99</v>
      </c>
      <c r="S108" s="29">
        <f t="shared" si="2"/>
        <v>33.730544747081716</v>
      </c>
      <c r="T108" s="30">
        <v>5165</v>
      </c>
      <c r="U108" s="31">
        <v>2065</v>
      </c>
      <c r="V108" s="31">
        <v>5580</v>
      </c>
      <c r="W108" s="31">
        <v>37.01</v>
      </c>
      <c r="X108" s="32">
        <v>8390</v>
      </c>
      <c r="Y108" s="33">
        <v>65269</v>
      </c>
      <c r="Z108" s="32">
        <v>12.85449</v>
      </c>
    </row>
    <row r="109" spans="1:26" ht="15" x14ac:dyDescent="0.25">
      <c r="A109" s="34"/>
      <c r="B109" s="34" t="s">
        <v>291</v>
      </c>
      <c r="C109" s="55" t="s">
        <v>165</v>
      </c>
      <c r="D109" s="55" t="s">
        <v>166</v>
      </c>
      <c r="E109" s="49"/>
      <c r="G109" s="49"/>
      <c r="H109" s="24">
        <f>28</f>
        <v>28</v>
      </c>
      <c r="I109" s="25" t="s">
        <v>292</v>
      </c>
      <c r="J109" s="25"/>
      <c r="K109" s="26">
        <v>3</v>
      </c>
      <c r="L109" s="26">
        <v>2</v>
      </c>
      <c r="M109" s="26" t="s">
        <v>145</v>
      </c>
      <c r="N109" s="45" t="s">
        <v>133</v>
      </c>
      <c r="O109" s="27">
        <v>20915</v>
      </c>
      <c r="P109" s="27">
        <v>3780</v>
      </c>
      <c r="Q109" s="27">
        <v>24695</v>
      </c>
      <c r="R109" s="28" t="s">
        <v>146</v>
      </c>
      <c r="S109" s="29">
        <f t="shared" si="2"/>
        <v>15.30674225551731</v>
      </c>
      <c r="T109" s="30">
        <v>510</v>
      </c>
      <c r="U109" s="31">
        <v>1265</v>
      </c>
      <c r="V109" s="31">
        <v>4140</v>
      </c>
      <c r="W109" s="31">
        <v>30.56</v>
      </c>
      <c r="X109" s="32">
        <v>4365</v>
      </c>
      <c r="Y109" s="33">
        <v>29135</v>
      </c>
      <c r="Z109" s="32">
        <v>14.98198</v>
      </c>
    </row>
    <row r="110" spans="1:26" ht="15" x14ac:dyDescent="0.25">
      <c r="A110" s="22" t="s">
        <v>114</v>
      </c>
      <c r="B110" s="34" t="s">
        <v>293</v>
      </c>
      <c r="C110" s="22" t="s">
        <v>91</v>
      </c>
      <c r="D110" s="9" t="s">
        <v>294</v>
      </c>
      <c r="E110" s="9" t="s">
        <v>102</v>
      </c>
      <c r="F110" s="86" t="s">
        <v>94</v>
      </c>
      <c r="G110" s="9" t="s">
        <v>117</v>
      </c>
      <c r="H110" s="35">
        <v>200</v>
      </c>
      <c r="I110" s="25" t="s">
        <v>129</v>
      </c>
      <c r="J110" s="25" t="s">
        <v>122</v>
      </c>
      <c r="K110" s="35">
        <v>200</v>
      </c>
      <c r="L110" s="26" t="s">
        <v>141</v>
      </c>
      <c r="M110" s="39" t="s">
        <v>119</v>
      </c>
      <c r="N110" s="39" t="s">
        <v>113</v>
      </c>
      <c r="O110" s="27">
        <v>2180</v>
      </c>
      <c r="P110" s="36">
        <v>345</v>
      </c>
      <c r="Q110" s="27">
        <v>2530</v>
      </c>
      <c r="R110" s="28" t="s">
        <v>107</v>
      </c>
      <c r="S110" s="29">
        <f t="shared" si="2"/>
        <v>13.636363636363635</v>
      </c>
      <c r="T110" s="56">
        <v>0</v>
      </c>
      <c r="U110" s="31">
        <v>75</v>
      </c>
      <c r="V110" s="31">
        <v>380</v>
      </c>
      <c r="W110" s="31">
        <v>19.739999999999998</v>
      </c>
      <c r="X110" s="32">
        <v>0</v>
      </c>
      <c r="Y110" s="32">
        <v>0</v>
      </c>
      <c r="Z110" s="37" t="s">
        <v>108</v>
      </c>
    </row>
    <row r="111" spans="1:26" ht="15" x14ac:dyDescent="0.25">
      <c r="A111" s="9" t="s">
        <v>89</v>
      </c>
      <c r="B111" s="22" t="s">
        <v>295</v>
      </c>
      <c r="C111" s="9" t="s">
        <v>125</v>
      </c>
      <c r="D111" s="9" t="s">
        <v>143</v>
      </c>
      <c r="E111" s="9" t="s">
        <v>116</v>
      </c>
      <c r="F111" s="86" t="s">
        <v>94</v>
      </c>
      <c r="G111" s="9" t="s">
        <v>128</v>
      </c>
      <c r="H111" s="24">
        <f>30</f>
        <v>30</v>
      </c>
      <c r="I111" s="25" t="s">
        <v>158</v>
      </c>
      <c r="J111" s="25" t="s">
        <v>122</v>
      </c>
      <c r="K111" s="26">
        <v>4</v>
      </c>
      <c r="L111" s="26">
        <v>2</v>
      </c>
      <c r="M111" s="26" t="s">
        <v>97</v>
      </c>
      <c r="N111" s="45" t="s">
        <v>133</v>
      </c>
      <c r="O111" s="27">
        <v>13520</v>
      </c>
      <c r="P111" s="27">
        <v>4285</v>
      </c>
      <c r="Q111" s="27">
        <v>17805</v>
      </c>
      <c r="R111" s="28" t="s">
        <v>99</v>
      </c>
      <c r="S111" s="29">
        <f t="shared" si="2"/>
        <v>24.066273518674532</v>
      </c>
      <c r="T111" s="30">
        <v>2955</v>
      </c>
      <c r="U111" s="31">
        <v>1005</v>
      </c>
      <c r="V111" s="31">
        <v>4195</v>
      </c>
      <c r="W111" s="31">
        <v>23.96</v>
      </c>
      <c r="X111" s="32">
        <v>0</v>
      </c>
      <c r="Y111" s="32">
        <v>0</v>
      </c>
      <c r="Z111" s="37" t="s">
        <v>108</v>
      </c>
    </row>
    <row r="112" spans="1:26" ht="15" x14ac:dyDescent="0.25">
      <c r="A112" s="9" t="s">
        <v>114</v>
      </c>
      <c r="B112" s="22" t="s">
        <v>296</v>
      </c>
      <c r="C112" s="22" t="s">
        <v>91</v>
      </c>
      <c r="D112" s="22" t="s">
        <v>297</v>
      </c>
      <c r="E112" s="9" t="s">
        <v>93</v>
      </c>
      <c r="F112" s="86" t="s">
        <v>132</v>
      </c>
      <c r="G112" s="9" t="s">
        <v>95</v>
      </c>
      <c r="H112" s="24">
        <f>95</f>
        <v>95</v>
      </c>
      <c r="I112" s="25" t="s">
        <v>96</v>
      </c>
      <c r="J112" s="25"/>
      <c r="K112" s="26">
        <v>10</v>
      </c>
      <c r="L112" s="26">
        <v>3</v>
      </c>
      <c r="M112" s="26"/>
      <c r="N112" s="39" t="s">
        <v>185</v>
      </c>
      <c r="O112" s="27">
        <v>10310</v>
      </c>
      <c r="P112" s="27">
        <v>2025</v>
      </c>
      <c r="Q112" s="27">
        <v>12335</v>
      </c>
      <c r="R112" s="28" t="s">
        <v>99</v>
      </c>
      <c r="S112" s="29">
        <f t="shared" si="2"/>
        <v>16.416700445885692</v>
      </c>
      <c r="T112" s="30">
        <v>2645</v>
      </c>
      <c r="U112" s="31">
        <v>255</v>
      </c>
      <c r="V112" s="31">
        <v>1530</v>
      </c>
      <c r="W112" s="31">
        <v>16.670000000000002</v>
      </c>
      <c r="X112" s="32">
        <v>0</v>
      </c>
      <c r="Y112" s="32">
        <v>0</v>
      </c>
      <c r="Z112" s="37" t="s">
        <v>108</v>
      </c>
    </row>
    <row r="113" spans="1:26" ht="15" x14ac:dyDescent="0.25">
      <c r="A113" s="22" t="s">
        <v>89</v>
      </c>
      <c r="B113" s="34" t="s">
        <v>298</v>
      </c>
      <c r="C113" s="22" t="s">
        <v>91</v>
      </c>
      <c r="D113" s="22" t="s">
        <v>92</v>
      </c>
      <c r="E113" s="9" t="s">
        <v>102</v>
      </c>
      <c r="F113" s="86" t="s">
        <v>94</v>
      </c>
      <c r="G113" s="9" t="s">
        <v>104</v>
      </c>
      <c r="H113" s="24">
        <f>81</f>
        <v>81</v>
      </c>
      <c r="I113" s="25" t="s">
        <v>129</v>
      </c>
      <c r="J113" s="25" t="s">
        <v>122</v>
      </c>
      <c r="K113" s="26">
        <v>9</v>
      </c>
      <c r="L113" s="26">
        <v>3</v>
      </c>
      <c r="M113" s="26" t="s">
        <v>176</v>
      </c>
      <c r="N113" s="39" t="s">
        <v>113</v>
      </c>
      <c r="O113" s="27">
        <v>11465</v>
      </c>
      <c r="P113" s="27">
        <v>1195</v>
      </c>
      <c r="Q113" s="27">
        <v>12665</v>
      </c>
      <c r="R113" s="28" t="s">
        <v>99</v>
      </c>
      <c r="S113" s="29">
        <f t="shared" si="2"/>
        <v>9.4354520331622584</v>
      </c>
      <c r="T113" s="30">
        <v>2825</v>
      </c>
      <c r="U113" s="31">
        <v>270</v>
      </c>
      <c r="V113" s="31">
        <v>1145</v>
      </c>
      <c r="W113" s="31">
        <v>23.58</v>
      </c>
      <c r="X113" s="32">
        <v>0</v>
      </c>
      <c r="Y113" s="32">
        <v>0</v>
      </c>
      <c r="Z113" s="37" t="s">
        <v>108</v>
      </c>
    </row>
    <row r="114" spans="1:26" ht="15" x14ac:dyDescent="0.25">
      <c r="A114" s="22" t="s">
        <v>130</v>
      </c>
      <c r="B114" s="22" t="s">
        <v>299</v>
      </c>
      <c r="C114" s="22" t="s">
        <v>91</v>
      </c>
      <c r="D114" s="9" t="s">
        <v>101</v>
      </c>
      <c r="E114" s="49"/>
      <c r="G114" s="49"/>
      <c r="H114" s="35">
        <v>200</v>
      </c>
      <c r="I114" s="25" t="s">
        <v>129</v>
      </c>
      <c r="J114" s="25" t="s">
        <v>122</v>
      </c>
      <c r="K114" s="35">
        <v>200</v>
      </c>
      <c r="L114" s="26" t="s">
        <v>141</v>
      </c>
      <c r="M114" s="42" t="s">
        <v>119</v>
      </c>
      <c r="N114" s="39" t="s">
        <v>135</v>
      </c>
      <c r="O114" s="36">
        <v>610</v>
      </c>
      <c r="P114" s="36">
        <v>125</v>
      </c>
      <c r="Q114" s="36">
        <v>735</v>
      </c>
      <c r="R114" s="28" t="s">
        <v>107</v>
      </c>
      <c r="S114" s="29">
        <f t="shared" si="2"/>
        <v>17.006802721088434</v>
      </c>
      <c r="T114" s="30">
        <v>65</v>
      </c>
      <c r="U114" s="31">
        <v>10</v>
      </c>
      <c r="V114" s="31">
        <v>115</v>
      </c>
      <c r="W114" s="31">
        <v>8.6999999999999993</v>
      </c>
      <c r="X114" s="32">
        <v>0</v>
      </c>
      <c r="Y114" s="32">
        <v>0</v>
      </c>
      <c r="Z114" s="37" t="s">
        <v>108</v>
      </c>
    </row>
    <row r="115" spans="1:26" ht="15" x14ac:dyDescent="0.25">
      <c r="A115" s="22" t="s">
        <v>130</v>
      </c>
      <c r="B115" s="34" t="s">
        <v>300</v>
      </c>
      <c r="C115" s="22" t="s">
        <v>91</v>
      </c>
      <c r="D115" s="9" t="s">
        <v>101</v>
      </c>
      <c r="E115" s="49"/>
      <c r="H115" s="35">
        <v>200</v>
      </c>
      <c r="I115" s="25" t="s">
        <v>129</v>
      </c>
      <c r="J115" s="25" t="s">
        <v>122</v>
      </c>
      <c r="K115" s="35">
        <v>200</v>
      </c>
      <c r="L115" s="41"/>
      <c r="M115" s="42" t="s">
        <v>130</v>
      </c>
      <c r="N115" s="45" t="s">
        <v>133</v>
      </c>
      <c r="O115" s="36">
        <v>485</v>
      </c>
      <c r="P115" s="36">
        <v>395</v>
      </c>
      <c r="Q115" s="36">
        <v>880</v>
      </c>
      <c r="R115" s="43" t="s">
        <v>107</v>
      </c>
      <c r="S115" s="44">
        <f t="shared" si="2"/>
        <v>44.886363636363633</v>
      </c>
      <c r="T115" s="30">
        <v>0</v>
      </c>
      <c r="U115" s="31">
        <v>75</v>
      </c>
      <c r="V115" s="31">
        <v>450</v>
      </c>
      <c r="W115" s="31">
        <v>16.670000000000002</v>
      </c>
      <c r="X115" s="32">
        <v>0</v>
      </c>
      <c r="Y115" s="32">
        <v>0</v>
      </c>
      <c r="Z115" s="37" t="s">
        <v>108</v>
      </c>
    </row>
    <row r="116" spans="1:26" ht="15" x14ac:dyDescent="0.25">
      <c r="A116" s="22" t="s">
        <v>130</v>
      </c>
      <c r="B116" s="34" t="s">
        <v>301</v>
      </c>
      <c r="C116" s="22" t="s">
        <v>91</v>
      </c>
      <c r="D116" s="22" t="s">
        <v>216</v>
      </c>
      <c r="E116" s="49"/>
      <c r="G116" s="49"/>
      <c r="H116" s="35">
        <v>200</v>
      </c>
      <c r="I116" s="25" t="s">
        <v>118</v>
      </c>
      <c r="J116" s="25"/>
      <c r="K116" s="35">
        <v>200</v>
      </c>
      <c r="L116" s="26" t="s">
        <v>141</v>
      </c>
      <c r="M116" s="39" t="s">
        <v>119</v>
      </c>
      <c r="N116" s="39" t="s">
        <v>113</v>
      </c>
      <c r="O116" s="27">
        <v>1010</v>
      </c>
      <c r="P116" s="36">
        <v>140</v>
      </c>
      <c r="Q116" s="27">
        <v>1150</v>
      </c>
      <c r="R116" s="28" t="s">
        <v>107</v>
      </c>
      <c r="S116" s="29">
        <f t="shared" si="2"/>
        <v>12.173913043478262</v>
      </c>
      <c r="T116" s="30">
        <v>40</v>
      </c>
      <c r="U116" s="31">
        <v>15</v>
      </c>
      <c r="V116" s="31">
        <v>240</v>
      </c>
      <c r="W116" s="31">
        <v>6.25</v>
      </c>
      <c r="X116" s="32">
        <v>0</v>
      </c>
      <c r="Y116" s="32">
        <v>0</v>
      </c>
      <c r="Z116" s="37" t="s">
        <v>108</v>
      </c>
    </row>
    <row r="117" spans="1:26" ht="15" x14ac:dyDescent="0.25">
      <c r="A117" s="22" t="s">
        <v>130</v>
      </c>
      <c r="B117" s="22" t="s">
        <v>302</v>
      </c>
      <c r="C117" s="22" t="s">
        <v>91</v>
      </c>
      <c r="D117" s="22" t="s">
        <v>303</v>
      </c>
      <c r="E117" s="49"/>
      <c r="G117" s="49"/>
      <c r="H117" s="35">
        <v>200</v>
      </c>
      <c r="I117" s="25" t="s">
        <v>129</v>
      </c>
      <c r="J117" s="25" t="s">
        <v>122</v>
      </c>
      <c r="K117" s="35">
        <v>200</v>
      </c>
      <c r="L117" s="41"/>
      <c r="M117" s="42" t="s">
        <v>119</v>
      </c>
      <c r="N117" s="26" t="s">
        <v>233</v>
      </c>
      <c r="O117" s="36">
        <v>715</v>
      </c>
      <c r="P117" s="36">
        <v>340</v>
      </c>
      <c r="Q117" s="27">
        <v>1055</v>
      </c>
      <c r="R117" s="28" t="s">
        <v>107</v>
      </c>
      <c r="S117" s="29">
        <f t="shared" si="2"/>
        <v>32.227488151658768</v>
      </c>
      <c r="T117" s="30">
        <v>0</v>
      </c>
      <c r="U117" s="31">
        <v>30</v>
      </c>
      <c r="V117" s="31">
        <v>180</v>
      </c>
      <c r="W117" s="31">
        <v>16.670000000000002</v>
      </c>
      <c r="X117" s="32">
        <v>0</v>
      </c>
      <c r="Y117" s="32">
        <v>0</v>
      </c>
      <c r="Z117" s="37" t="s">
        <v>108</v>
      </c>
    </row>
    <row r="118" spans="1:26" ht="15" x14ac:dyDescent="0.25">
      <c r="A118" s="22" t="s">
        <v>130</v>
      </c>
      <c r="B118" s="34" t="s">
        <v>304</v>
      </c>
      <c r="C118" s="22" t="s">
        <v>91</v>
      </c>
      <c r="D118" s="22" t="s">
        <v>92</v>
      </c>
      <c r="E118" s="49"/>
      <c r="G118" s="49"/>
      <c r="H118" s="35">
        <v>200</v>
      </c>
      <c r="I118" s="25" t="s">
        <v>129</v>
      </c>
      <c r="J118" s="25" t="s">
        <v>122</v>
      </c>
      <c r="K118" s="35">
        <v>200</v>
      </c>
      <c r="L118" s="41"/>
      <c r="M118" s="42" t="s">
        <v>130</v>
      </c>
      <c r="N118" s="45" t="s">
        <v>133</v>
      </c>
      <c r="O118" s="36">
        <v>700</v>
      </c>
      <c r="P118" s="27">
        <v>1700</v>
      </c>
      <c r="Q118" s="27">
        <v>2400</v>
      </c>
      <c r="R118" s="43" t="s">
        <v>107</v>
      </c>
      <c r="S118" s="44">
        <f t="shared" si="2"/>
        <v>70.833333333333343</v>
      </c>
      <c r="T118" s="30">
        <v>0</v>
      </c>
      <c r="U118" s="31">
        <v>95</v>
      </c>
      <c r="V118" s="31">
        <v>465</v>
      </c>
      <c r="W118" s="31">
        <v>20.43</v>
      </c>
      <c r="X118" s="32">
        <v>0</v>
      </c>
      <c r="Y118" s="32">
        <v>0</v>
      </c>
      <c r="Z118" s="37" t="s">
        <v>108</v>
      </c>
    </row>
    <row r="119" spans="1:26" ht="15" x14ac:dyDescent="0.25">
      <c r="A119" s="22" t="s">
        <v>130</v>
      </c>
      <c r="B119" s="34" t="s">
        <v>305</v>
      </c>
      <c r="C119" s="22" t="s">
        <v>91</v>
      </c>
      <c r="D119" s="22" t="s">
        <v>101</v>
      </c>
      <c r="E119" s="49"/>
      <c r="G119" s="49"/>
      <c r="H119" s="35">
        <v>200</v>
      </c>
      <c r="I119" s="25" t="s">
        <v>129</v>
      </c>
      <c r="J119" s="25" t="s">
        <v>122</v>
      </c>
      <c r="K119" s="35">
        <v>200</v>
      </c>
      <c r="L119" s="41"/>
      <c r="M119" s="42" t="s">
        <v>130</v>
      </c>
      <c r="N119" s="45" t="s">
        <v>133</v>
      </c>
      <c r="O119" s="36">
        <v>410</v>
      </c>
      <c r="P119" s="36">
        <v>415</v>
      </c>
      <c r="Q119" s="36">
        <v>825</v>
      </c>
      <c r="R119" s="43" t="s">
        <v>107</v>
      </c>
      <c r="S119" s="44">
        <f t="shared" si="2"/>
        <v>50.303030303030305</v>
      </c>
      <c r="T119" s="30">
        <v>50</v>
      </c>
      <c r="U119" s="31">
        <v>95</v>
      </c>
      <c r="V119" s="31">
        <v>425</v>
      </c>
      <c r="W119" s="31">
        <v>22.35</v>
      </c>
      <c r="X119" s="32">
        <v>0</v>
      </c>
      <c r="Y119" s="32">
        <v>0</v>
      </c>
      <c r="Z119" s="37" t="s">
        <v>108</v>
      </c>
    </row>
    <row r="120" spans="1:26" ht="15" x14ac:dyDescent="0.25">
      <c r="A120" s="22" t="s">
        <v>130</v>
      </c>
      <c r="B120" s="34" t="s">
        <v>306</v>
      </c>
      <c r="C120" s="22" t="s">
        <v>91</v>
      </c>
      <c r="D120" s="22" t="s">
        <v>92</v>
      </c>
      <c r="E120" s="49"/>
      <c r="G120" s="49"/>
      <c r="H120" s="35">
        <v>200</v>
      </c>
      <c r="I120" s="25" t="s">
        <v>96</v>
      </c>
      <c r="J120" s="25" t="s">
        <v>122</v>
      </c>
      <c r="K120" s="35">
        <v>200</v>
      </c>
      <c r="L120" s="41"/>
      <c r="M120" s="42" t="s">
        <v>130</v>
      </c>
      <c r="N120" s="45" t="s">
        <v>133</v>
      </c>
      <c r="O120" s="36">
        <v>860</v>
      </c>
      <c r="P120" s="36">
        <v>415</v>
      </c>
      <c r="Q120" s="27">
        <v>1280</v>
      </c>
      <c r="R120" s="43" t="s">
        <v>107</v>
      </c>
      <c r="S120" s="44">
        <f t="shared" si="2"/>
        <v>32.421875</v>
      </c>
      <c r="T120" s="30">
        <v>5</v>
      </c>
      <c r="U120" s="31">
        <v>70</v>
      </c>
      <c r="V120" s="31">
        <v>530</v>
      </c>
      <c r="W120" s="31">
        <v>13.21</v>
      </c>
      <c r="X120" s="32">
        <v>0</v>
      </c>
      <c r="Y120" s="32">
        <v>0</v>
      </c>
      <c r="Z120" s="37" t="s">
        <v>108</v>
      </c>
    </row>
    <row r="121" spans="1:26" ht="15" x14ac:dyDescent="0.25">
      <c r="A121" s="9" t="s">
        <v>89</v>
      </c>
      <c r="B121" s="34" t="s">
        <v>307</v>
      </c>
      <c r="C121" s="22" t="s">
        <v>91</v>
      </c>
      <c r="D121" s="22" t="s">
        <v>101</v>
      </c>
      <c r="E121" s="9" t="s">
        <v>64</v>
      </c>
      <c r="F121" s="86" t="s">
        <v>103</v>
      </c>
      <c r="G121" s="9" t="s">
        <v>128</v>
      </c>
      <c r="H121" s="24">
        <f>38</f>
        <v>38</v>
      </c>
      <c r="I121" s="25" t="s">
        <v>158</v>
      </c>
      <c r="J121" s="25" t="s">
        <v>122</v>
      </c>
      <c r="K121" s="26">
        <v>4</v>
      </c>
      <c r="L121" s="26">
        <v>2</v>
      </c>
      <c r="M121" s="26"/>
      <c r="N121" s="45" t="s">
        <v>133</v>
      </c>
      <c r="O121" s="27">
        <v>7970</v>
      </c>
      <c r="P121" s="27">
        <v>3070</v>
      </c>
      <c r="Q121" s="27">
        <v>11040</v>
      </c>
      <c r="R121" s="28" t="s">
        <v>99</v>
      </c>
      <c r="S121" s="29">
        <f t="shared" si="2"/>
        <v>27.807971014492754</v>
      </c>
      <c r="T121" s="30">
        <v>440</v>
      </c>
      <c r="U121" s="31">
        <v>615</v>
      </c>
      <c r="V121" s="31">
        <v>2220</v>
      </c>
      <c r="W121" s="31">
        <v>27.7</v>
      </c>
      <c r="X121" s="32">
        <v>0</v>
      </c>
      <c r="Y121" s="32">
        <v>0</v>
      </c>
      <c r="Z121" s="37" t="s">
        <v>108</v>
      </c>
    </row>
    <row r="122" spans="1:26" ht="15" x14ac:dyDescent="0.25">
      <c r="A122" s="22" t="s">
        <v>130</v>
      </c>
      <c r="B122" s="22" t="s">
        <v>308</v>
      </c>
      <c r="C122" s="22" t="s">
        <v>91</v>
      </c>
      <c r="D122" s="9" t="s">
        <v>101</v>
      </c>
      <c r="E122" s="49"/>
      <c r="H122" s="35">
        <v>200</v>
      </c>
      <c r="I122" s="25" t="s">
        <v>152</v>
      </c>
      <c r="J122" s="25"/>
      <c r="K122" s="35">
        <v>200</v>
      </c>
      <c r="L122" s="41"/>
      <c r="M122" s="42" t="s">
        <v>130</v>
      </c>
      <c r="N122" s="45" t="s">
        <v>133</v>
      </c>
      <c r="O122" s="36">
        <v>615</v>
      </c>
      <c r="P122" s="36">
        <v>265</v>
      </c>
      <c r="Q122" s="36">
        <v>880</v>
      </c>
      <c r="R122" s="43" t="s">
        <v>107</v>
      </c>
      <c r="S122" s="44">
        <f t="shared" si="2"/>
        <v>30.113636363636363</v>
      </c>
      <c r="T122" s="30">
        <v>0</v>
      </c>
      <c r="U122" s="31">
        <v>60</v>
      </c>
      <c r="V122" s="31">
        <v>500</v>
      </c>
      <c r="W122" s="31">
        <v>12</v>
      </c>
      <c r="X122" s="32">
        <v>0</v>
      </c>
      <c r="Y122" s="32">
        <v>0</v>
      </c>
      <c r="Z122" s="37" t="s">
        <v>108</v>
      </c>
    </row>
    <row r="123" spans="1:26" ht="15" x14ac:dyDescent="0.25">
      <c r="A123" s="22" t="s">
        <v>130</v>
      </c>
      <c r="B123" s="22" t="s">
        <v>309</v>
      </c>
      <c r="C123" s="22" t="s">
        <v>91</v>
      </c>
      <c r="D123" s="22" t="s">
        <v>92</v>
      </c>
      <c r="E123" s="49"/>
      <c r="G123" s="49"/>
      <c r="H123" s="24">
        <f>49</f>
        <v>49</v>
      </c>
      <c r="I123" s="25" t="s">
        <v>129</v>
      </c>
      <c r="J123" s="25" t="s">
        <v>122</v>
      </c>
      <c r="K123" s="26">
        <v>5</v>
      </c>
      <c r="L123" s="26"/>
      <c r="M123" s="42" t="s">
        <v>130</v>
      </c>
      <c r="N123" s="26" t="s">
        <v>310</v>
      </c>
      <c r="O123" s="27">
        <v>1990</v>
      </c>
      <c r="P123" s="36">
        <v>530</v>
      </c>
      <c r="Q123" s="27">
        <v>2525</v>
      </c>
      <c r="R123" s="43" t="s">
        <v>107</v>
      </c>
      <c r="S123" s="44">
        <f t="shared" si="2"/>
        <v>20.990099009900991</v>
      </c>
      <c r="T123" s="30">
        <v>125</v>
      </c>
      <c r="U123" s="31">
        <v>200</v>
      </c>
      <c r="V123" s="31">
        <v>995</v>
      </c>
      <c r="W123" s="31">
        <v>20.100000000000001</v>
      </c>
      <c r="X123" s="32">
        <v>0</v>
      </c>
      <c r="Y123" s="32">
        <v>0</v>
      </c>
      <c r="Z123" s="37" t="s">
        <v>108</v>
      </c>
    </row>
    <row r="124" spans="1:26" ht="15" x14ac:dyDescent="0.25">
      <c r="A124" s="9" t="s">
        <v>109</v>
      </c>
      <c r="B124" s="22" t="s">
        <v>311</v>
      </c>
      <c r="C124" s="22" t="s">
        <v>91</v>
      </c>
      <c r="D124" s="9" t="s">
        <v>101</v>
      </c>
      <c r="E124" s="9" t="s">
        <v>62</v>
      </c>
      <c r="F124" s="86" t="s">
        <v>78</v>
      </c>
      <c r="G124" s="9" t="s">
        <v>95</v>
      </c>
      <c r="H124" s="24">
        <f>81</f>
        <v>81</v>
      </c>
      <c r="I124" s="25" t="s">
        <v>152</v>
      </c>
      <c r="J124" s="25"/>
      <c r="K124" s="26">
        <v>9</v>
      </c>
      <c r="L124" s="26">
        <v>3</v>
      </c>
      <c r="M124" s="26" t="s">
        <v>112</v>
      </c>
      <c r="N124" s="39" t="s">
        <v>135</v>
      </c>
      <c r="O124" s="27">
        <v>19010</v>
      </c>
      <c r="P124" s="27">
        <v>1805</v>
      </c>
      <c r="Q124" s="27">
        <v>20815</v>
      </c>
      <c r="R124" s="28" t="s">
        <v>99</v>
      </c>
      <c r="S124" s="29">
        <f t="shared" si="2"/>
        <v>8.6716310353110746</v>
      </c>
      <c r="T124" s="30">
        <v>3710</v>
      </c>
      <c r="U124" s="31">
        <v>230</v>
      </c>
      <c r="V124" s="31">
        <v>2260</v>
      </c>
      <c r="W124" s="31">
        <v>10.18</v>
      </c>
      <c r="X124" s="32">
        <v>0</v>
      </c>
      <c r="Y124" s="32">
        <v>0</v>
      </c>
      <c r="Z124" s="37" t="s">
        <v>108</v>
      </c>
    </row>
    <row r="125" spans="1:26" ht="15" x14ac:dyDescent="0.25">
      <c r="A125" s="9" t="s">
        <v>114</v>
      </c>
      <c r="B125" s="22" t="s">
        <v>312</v>
      </c>
      <c r="C125" s="9" t="s">
        <v>125</v>
      </c>
      <c r="D125" s="9" t="s">
        <v>125</v>
      </c>
      <c r="E125" s="9" t="s">
        <v>116</v>
      </c>
      <c r="F125" s="86" t="s">
        <v>132</v>
      </c>
      <c r="G125" s="40" t="s">
        <v>117</v>
      </c>
      <c r="H125" s="24">
        <v>14</v>
      </c>
      <c r="I125" s="47" t="s">
        <v>155</v>
      </c>
      <c r="J125" s="25"/>
      <c r="K125" s="26">
        <v>2</v>
      </c>
      <c r="L125" s="26">
        <v>2</v>
      </c>
      <c r="M125" s="26" t="s">
        <v>145</v>
      </c>
      <c r="N125" s="45" t="s">
        <v>133</v>
      </c>
      <c r="O125" s="27">
        <v>20115</v>
      </c>
      <c r="P125" s="27">
        <v>10080</v>
      </c>
      <c r="Q125" s="27">
        <v>30195</v>
      </c>
      <c r="R125" s="28" t="s">
        <v>146</v>
      </c>
      <c r="S125" s="29">
        <f t="shared" si="2"/>
        <v>33.383010432190765</v>
      </c>
      <c r="T125" s="30">
        <v>4245</v>
      </c>
      <c r="U125" s="31">
        <v>1250</v>
      </c>
      <c r="V125" s="31">
        <v>7470</v>
      </c>
      <c r="W125" s="31">
        <v>16.73</v>
      </c>
      <c r="X125" s="32">
        <v>3448</v>
      </c>
      <c r="Y125" s="33">
        <v>19037</v>
      </c>
      <c r="Z125" s="32">
        <v>18.112100000000002</v>
      </c>
    </row>
    <row r="126" spans="1:26" ht="15" x14ac:dyDescent="0.25">
      <c r="A126" s="9" t="s">
        <v>114</v>
      </c>
      <c r="B126" s="34" t="s">
        <v>313</v>
      </c>
      <c r="C126" s="22" t="s">
        <v>91</v>
      </c>
      <c r="D126" s="22" t="s">
        <v>127</v>
      </c>
      <c r="E126" s="9" t="s">
        <v>93</v>
      </c>
      <c r="F126" s="86" t="s">
        <v>94</v>
      </c>
      <c r="G126" s="57" t="s">
        <v>95</v>
      </c>
      <c r="H126" s="24">
        <f>81</f>
        <v>81</v>
      </c>
      <c r="I126" s="47" t="s">
        <v>155</v>
      </c>
      <c r="J126" s="25"/>
      <c r="K126" s="26">
        <v>9</v>
      </c>
      <c r="L126" s="26">
        <v>3</v>
      </c>
      <c r="M126" s="26"/>
      <c r="N126" s="39" t="s">
        <v>106</v>
      </c>
      <c r="O126" s="27">
        <v>28465</v>
      </c>
      <c r="P126" s="27">
        <v>2250</v>
      </c>
      <c r="Q126" s="27">
        <v>30715</v>
      </c>
      <c r="R126" s="28" t="s">
        <v>146</v>
      </c>
      <c r="S126" s="29">
        <f t="shared" si="2"/>
        <v>7.3254110369526293</v>
      </c>
      <c r="T126" s="30">
        <v>1500</v>
      </c>
      <c r="U126" s="31">
        <v>360</v>
      </c>
      <c r="V126" s="31">
        <v>4510</v>
      </c>
      <c r="W126" s="31">
        <v>7.98</v>
      </c>
      <c r="X126" s="32">
        <v>0</v>
      </c>
      <c r="Y126" s="32">
        <v>0</v>
      </c>
      <c r="Z126" s="37" t="s">
        <v>108</v>
      </c>
    </row>
    <row r="127" spans="1:26" ht="15" x14ac:dyDescent="0.25">
      <c r="A127" s="22" t="s">
        <v>109</v>
      </c>
      <c r="B127" s="22" t="s">
        <v>314</v>
      </c>
      <c r="C127" s="22" t="s">
        <v>91</v>
      </c>
      <c r="D127" s="22" t="s">
        <v>216</v>
      </c>
      <c r="E127" s="9" t="s">
        <v>93</v>
      </c>
      <c r="F127" s="86" t="s">
        <v>103</v>
      </c>
      <c r="G127" s="9" t="s">
        <v>95</v>
      </c>
      <c r="H127" s="24">
        <f>61</f>
        <v>61</v>
      </c>
      <c r="I127" s="25" t="s">
        <v>129</v>
      </c>
      <c r="J127" s="25" t="s">
        <v>122</v>
      </c>
      <c r="K127" s="26">
        <v>7</v>
      </c>
      <c r="L127" s="26">
        <v>2</v>
      </c>
      <c r="M127" s="42" t="s">
        <v>130</v>
      </c>
      <c r="N127" s="26" t="s">
        <v>233</v>
      </c>
      <c r="O127" s="27">
        <v>3265</v>
      </c>
      <c r="P127" s="27">
        <v>2530</v>
      </c>
      <c r="Q127" s="27">
        <v>5800</v>
      </c>
      <c r="R127" s="43" t="s">
        <v>99</v>
      </c>
      <c r="S127" s="44">
        <f t="shared" si="2"/>
        <v>43.620689655172413</v>
      </c>
      <c r="T127" s="30">
        <v>2035</v>
      </c>
      <c r="U127" s="31">
        <v>500</v>
      </c>
      <c r="V127" s="31">
        <v>1265</v>
      </c>
      <c r="W127" s="31">
        <v>39.53</v>
      </c>
      <c r="X127" s="32"/>
      <c r="Y127" s="32"/>
      <c r="Z127" s="37" t="s">
        <v>108</v>
      </c>
    </row>
    <row r="128" spans="1:26" ht="15" x14ac:dyDescent="0.25">
      <c r="A128" s="22" t="s">
        <v>114</v>
      </c>
      <c r="B128" s="58" t="s">
        <v>315</v>
      </c>
      <c r="C128" s="22" t="s">
        <v>91</v>
      </c>
      <c r="D128" s="22" t="s">
        <v>316</v>
      </c>
      <c r="E128" s="9" t="s">
        <v>93</v>
      </c>
      <c r="F128" s="86" t="s">
        <v>103</v>
      </c>
      <c r="G128" s="9" t="s">
        <v>95</v>
      </c>
      <c r="H128" s="35">
        <v>200</v>
      </c>
      <c r="I128" s="38" t="s">
        <v>158</v>
      </c>
      <c r="J128" s="25"/>
      <c r="K128" s="35">
        <v>200</v>
      </c>
      <c r="L128" s="26">
        <v>4</v>
      </c>
      <c r="M128" s="26" t="s">
        <v>105</v>
      </c>
      <c r="N128" s="39" t="s">
        <v>113</v>
      </c>
      <c r="O128" s="27">
        <v>8090</v>
      </c>
      <c r="P128" s="27">
        <v>1820</v>
      </c>
      <c r="Q128" s="27">
        <v>9910</v>
      </c>
      <c r="R128" s="28" t="s">
        <v>99</v>
      </c>
      <c r="S128" s="29">
        <f t="shared" si="2"/>
        <v>18.365287588294652</v>
      </c>
      <c r="T128" s="30">
        <v>795</v>
      </c>
      <c r="U128" s="31">
        <v>135</v>
      </c>
      <c r="V128" s="31">
        <v>1290</v>
      </c>
      <c r="W128" s="31">
        <v>10.47</v>
      </c>
      <c r="X128" s="32">
        <v>0</v>
      </c>
      <c r="Y128" s="32">
        <v>0</v>
      </c>
      <c r="Z128" s="37" t="s">
        <v>108</v>
      </c>
    </row>
    <row r="129" spans="1:26" ht="15" x14ac:dyDescent="0.25">
      <c r="A129" s="22" t="s">
        <v>89</v>
      </c>
      <c r="B129" s="22" t="s">
        <v>317</v>
      </c>
      <c r="C129" s="22" t="s">
        <v>91</v>
      </c>
      <c r="D129" s="22" t="s">
        <v>127</v>
      </c>
      <c r="E129" s="9" t="s">
        <v>102</v>
      </c>
      <c r="F129" s="86" t="s">
        <v>94</v>
      </c>
      <c r="G129" s="9" t="s">
        <v>95</v>
      </c>
      <c r="H129" s="24">
        <f>95</f>
        <v>95</v>
      </c>
      <c r="I129" s="38" t="s">
        <v>111</v>
      </c>
      <c r="J129" s="25"/>
      <c r="K129" s="26">
        <v>10</v>
      </c>
      <c r="L129" s="26"/>
      <c r="M129" s="26" t="s">
        <v>123</v>
      </c>
      <c r="N129" s="39" t="s">
        <v>113</v>
      </c>
      <c r="O129" s="27">
        <v>19700</v>
      </c>
      <c r="P129" s="27">
        <v>2630</v>
      </c>
      <c r="Q129" s="27">
        <v>22330</v>
      </c>
      <c r="R129" s="28" t="s">
        <v>99</v>
      </c>
      <c r="S129" s="29">
        <f t="shared" si="2"/>
        <v>11.777877295118675</v>
      </c>
      <c r="T129" s="30">
        <v>3600</v>
      </c>
      <c r="U129" s="31">
        <v>225</v>
      </c>
      <c r="V129" s="31">
        <v>2780</v>
      </c>
      <c r="W129" s="31">
        <v>8.09</v>
      </c>
      <c r="X129" s="32">
        <v>0</v>
      </c>
      <c r="Y129" s="32">
        <v>3</v>
      </c>
      <c r="Z129" s="32">
        <v>0</v>
      </c>
    </row>
    <row r="130" spans="1:26" ht="15" x14ac:dyDescent="0.25">
      <c r="A130" s="22" t="s">
        <v>114</v>
      </c>
      <c r="B130" s="46" t="s">
        <v>318</v>
      </c>
      <c r="C130" s="9" t="s">
        <v>125</v>
      </c>
      <c r="D130" s="22" t="s">
        <v>319</v>
      </c>
      <c r="E130" s="9" t="s">
        <v>102</v>
      </c>
      <c r="F130" s="86" t="s">
        <v>132</v>
      </c>
      <c r="G130" s="9" t="s">
        <v>117</v>
      </c>
      <c r="H130" s="24">
        <v>15</v>
      </c>
      <c r="I130" s="38" t="s">
        <v>158</v>
      </c>
      <c r="J130" s="25" t="s">
        <v>122</v>
      </c>
      <c r="K130" s="26">
        <v>2</v>
      </c>
      <c r="L130" s="26">
        <v>2</v>
      </c>
      <c r="M130" s="26" t="s">
        <v>145</v>
      </c>
      <c r="N130" s="41" t="s">
        <v>183</v>
      </c>
      <c r="O130" s="27">
        <v>16030</v>
      </c>
      <c r="P130" s="27">
        <v>6685</v>
      </c>
      <c r="Q130" s="27">
        <v>22715</v>
      </c>
      <c r="R130" s="28" t="s">
        <v>99</v>
      </c>
      <c r="S130" s="29">
        <f t="shared" si="2"/>
        <v>29.429892141756547</v>
      </c>
      <c r="T130" s="30">
        <v>2175</v>
      </c>
      <c r="U130" s="31">
        <v>1435</v>
      </c>
      <c r="V130" s="31">
        <v>6160</v>
      </c>
      <c r="W130" s="31">
        <v>23.3</v>
      </c>
      <c r="X130" s="32">
        <v>5256</v>
      </c>
      <c r="Y130" s="33">
        <v>32883</v>
      </c>
      <c r="Z130" s="32">
        <v>15.98394</v>
      </c>
    </row>
    <row r="131" spans="1:26" ht="15" x14ac:dyDescent="0.25">
      <c r="A131" s="22" t="s">
        <v>130</v>
      </c>
      <c r="B131" s="34" t="s">
        <v>320</v>
      </c>
      <c r="C131" s="22" t="s">
        <v>91</v>
      </c>
      <c r="D131" s="22" t="s">
        <v>127</v>
      </c>
      <c r="E131" s="49"/>
      <c r="G131" s="49"/>
      <c r="H131" s="24">
        <f>49</f>
        <v>49</v>
      </c>
      <c r="I131" s="38" t="s">
        <v>96</v>
      </c>
      <c r="J131" s="25"/>
      <c r="K131" s="26">
        <v>5</v>
      </c>
      <c r="L131" s="26" t="s">
        <v>141</v>
      </c>
      <c r="M131" s="26" t="s">
        <v>112</v>
      </c>
      <c r="N131" s="26" t="s">
        <v>113</v>
      </c>
      <c r="O131" s="27">
        <v>1680</v>
      </c>
      <c r="P131" s="36">
        <v>80</v>
      </c>
      <c r="Q131" s="27">
        <v>1760</v>
      </c>
      <c r="R131" s="28" t="s">
        <v>107</v>
      </c>
      <c r="S131" s="29">
        <f t="shared" si="2"/>
        <v>4.5454545454545459</v>
      </c>
      <c r="T131" s="30">
        <v>95</v>
      </c>
      <c r="U131" s="31">
        <v>95</v>
      </c>
      <c r="V131" s="31">
        <v>1160</v>
      </c>
      <c r="W131" s="31">
        <v>8.19</v>
      </c>
      <c r="X131" s="32">
        <v>0</v>
      </c>
      <c r="Y131" s="32">
        <v>0</v>
      </c>
      <c r="Z131" s="37" t="s">
        <v>108</v>
      </c>
    </row>
    <row r="132" spans="1:26" ht="15" x14ac:dyDescent="0.25">
      <c r="A132" s="22" t="s">
        <v>89</v>
      </c>
      <c r="B132" s="46" t="s">
        <v>321</v>
      </c>
      <c r="C132" s="22" t="s">
        <v>91</v>
      </c>
      <c r="D132" s="59" t="s">
        <v>205</v>
      </c>
      <c r="E132" s="9" t="s">
        <v>116</v>
      </c>
      <c r="F132" s="86" t="s">
        <v>132</v>
      </c>
      <c r="G132" s="9" t="s">
        <v>95</v>
      </c>
      <c r="H132" s="24">
        <f t="shared" ref="H132:H133" si="3">30</f>
        <v>30</v>
      </c>
      <c r="I132" s="38" t="s">
        <v>96</v>
      </c>
      <c r="J132" s="25"/>
      <c r="K132" s="26">
        <v>4</v>
      </c>
      <c r="L132" s="26">
        <v>2</v>
      </c>
      <c r="M132" s="26" t="s">
        <v>97</v>
      </c>
      <c r="N132" s="26" t="s">
        <v>98</v>
      </c>
      <c r="O132" s="27">
        <v>5755</v>
      </c>
      <c r="P132" s="27">
        <v>4820</v>
      </c>
      <c r="Q132" s="27">
        <v>10570</v>
      </c>
      <c r="R132" s="28" t="s">
        <v>99</v>
      </c>
      <c r="S132" s="29">
        <f t="shared" si="2"/>
        <v>45.600756859035002</v>
      </c>
      <c r="T132" s="30">
        <v>0</v>
      </c>
      <c r="U132" s="31">
        <v>680</v>
      </c>
      <c r="V132" s="31">
        <v>2780</v>
      </c>
      <c r="W132" s="31">
        <v>24.46</v>
      </c>
      <c r="X132" s="32">
        <v>354</v>
      </c>
      <c r="Y132" s="33">
        <v>2486</v>
      </c>
      <c r="Z132" s="32">
        <v>14.239739999999999</v>
      </c>
    </row>
    <row r="133" spans="1:26" ht="15" x14ac:dyDescent="0.25">
      <c r="A133" s="9" t="s">
        <v>89</v>
      </c>
      <c r="B133" s="22" t="s">
        <v>322</v>
      </c>
      <c r="C133" s="22" t="s">
        <v>91</v>
      </c>
      <c r="D133" s="22" t="s">
        <v>101</v>
      </c>
      <c r="E133" s="9" t="s">
        <v>93</v>
      </c>
      <c r="F133" s="86" t="s">
        <v>94</v>
      </c>
      <c r="G133" s="23" t="s">
        <v>95</v>
      </c>
      <c r="H133" s="24">
        <f t="shared" si="3"/>
        <v>30</v>
      </c>
      <c r="I133" s="25" t="s">
        <v>129</v>
      </c>
      <c r="J133" s="25" t="s">
        <v>122</v>
      </c>
      <c r="K133" s="26">
        <v>4</v>
      </c>
      <c r="L133" s="26" t="s">
        <v>141</v>
      </c>
      <c r="M133" s="26" t="s">
        <v>112</v>
      </c>
      <c r="N133" s="26" t="s">
        <v>310</v>
      </c>
      <c r="O133" s="27">
        <v>4305</v>
      </c>
      <c r="P133" s="36">
        <v>385</v>
      </c>
      <c r="Q133" s="27">
        <v>4690</v>
      </c>
      <c r="R133" s="28" t="s">
        <v>99</v>
      </c>
      <c r="S133" s="29">
        <f t="shared" si="2"/>
        <v>8.2089552238805972</v>
      </c>
      <c r="T133" s="30">
        <v>480</v>
      </c>
      <c r="U133" s="31">
        <v>170</v>
      </c>
      <c r="V133" s="31">
        <v>1010</v>
      </c>
      <c r="W133" s="31">
        <v>16.829999999999998</v>
      </c>
      <c r="X133" s="32">
        <v>3684</v>
      </c>
      <c r="Y133" s="33">
        <v>10968</v>
      </c>
      <c r="Z133" s="32">
        <v>33.588619999999999</v>
      </c>
    </row>
    <row r="134" spans="1:26" ht="15" x14ac:dyDescent="0.25">
      <c r="A134" s="22" t="s">
        <v>89</v>
      </c>
      <c r="B134" s="22" t="s">
        <v>323</v>
      </c>
      <c r="C134" s="22" t="s">
        <v>165</v>
      </c>
      <c r="D134" s="22" t="s">
        <v>166</v>
      </c>
      <c r="E134" s="49"/>
      <c r="G134" s="49"/>
      <c r="H134" s="35">
        <v>200</v>
      </c>
      <c r="I134" s="25" t="s">
        <v>118</v>
      </c>
      <c r="J134" s="25"/>
      <c r="K134" s="35">
        <v>200</v>
      </c>
      <c r="L134" s="26">
        <v>4</v>
      </c>
      <c r="M134" s="26" t="s">
        <v>178</v>
      </c>
      <c r="N134" s="39" t="s">
        <v>113</v>
      </c>
      <c r="O134" s="27">
        <v>2705</v>
      </c>
      <c r="P134" s="36">
        <v>70</v>
      </c>
      <c r="Q134" s="27">
        <v>2770</v>
      </c>
      <c r="R134" s="28" t="s">
        <v>107</v>
      </c>
      <c r="S134" s="29">
        <f t="shared" si="2"/>
        <v>2.5270758122743682</v>
      </c>
      <c r="T134" s="30">
        <v>9770</v>
      </c>
      <c r="U134" s="31">
        <v>20</v>
      </c>
      <c r="V134" s="31">
        <v>300</v>
      </c>
      <c r="W134" s="31">
        <v>6.67</v>
      </c>
      <c r="X134" s="32">
        <v>0</v>
      </c>
      <c r="Y134" s="32">
        <v>0</v>
      </c>
      <c r="Z134" s="37" t="s">
        <v>108</v>
      </c>
    </row>
    <row r="135" spans="1:26" ht="15" x14ac:dyDescent="0.25">
      <c r="A135" s="9" t="s">
        <v>109</v>
      </c>
      <c r="B135" s="34" t="s">
        <v>324</v>
      </c>
      <c r="C135" s="22" t="s">
        <v>91</v>
      </c>
      <c r="D135" s="9" t="s">
        <v>101</v>
      </c>
      <c r="E135" s="9" t="s">
        <v>64</v>
      </c>
      <c r="F135" s="86" t="s">
        <v>94</v>
      </c>
      <c r="G135" s="40" t="s">
        <v>117</v>
      </c>
      <c r="H135" s="35">
        <v>200</v>
      </c>
      <c r="I135" s="38" t="s">
        <v>292</v>
      </c>
      <c r="J135" s="25"/>
      <c r="K135" s="35">
        <v>200</v>
      </c>
      <c r="L135" s="26" t="s">
        <v>141</v>
      </c>
      <c r="M135" s="39" t="s">
        <v>119</v>
      </c>
      <c r="N135" s="45" t="s">
        <v>133</v>
      </c>
      <c r="O135" s="27">
        <v>1025</v>
      </c>
      <c r="P135" s="36">
        <v>20</v>
      </c>
      <c r="Q135" s="27">
        <v>1045</v>
      </c>
      <c r="R135" s="28" t="s">
        <v>107</v>
      </c>
      <c r="S135" s="29">
        <f t="shared" si="2"/>
        <v>1.9138755980861244</v>
      </c>
      <c r="T135" s="30">
        <v>0</v>
      </c>
      <c r="U135" s="31">
        <v>105</v>
      </c>
      <c r="V135" s="31">
        <v>155</v>
      </c>
      <c r="W135" s="31">
        <v>67.739999999999995</v>
      </c>
      <c r="X135" s="32">
        <v>0</v>
      </c>
      <c r="Y135" s="32">
        <v>0</v>
      </c>
      <c r="Z135" s="37" t="s">
        <v>108</v>
      </c>
    </row>
    <row r="136" spans="1:26" ht="15" x14ac:dyDescent="0.25">
      <c r="A136" s="9" t="s">
        <v>114</v>
      </c>
      <c r="B136" s="34" t="s">
        <v>325</v>
      </c>
      <c r="C136" s="22" t="s">
        <v>91</v>
      </c>
      <c r="D136" s="22" t="s">
        <v>175</v>
      </c>
      <c r="E136" s="9" t="s">
        <v>102</v>
      </c>
      <c r="F136" s="86" t="s">
        <v>94</v>
      </c>
      <c r="G136" s="40" t="s">
        <v>117</v>
      </c>
      <c r="H136" s="35">
        <v>200</v>
      </c>
      <c r="I136" s="38" t="s">
        <v>129</v>
      </c>
      <c r="J136" s="25" t="s">
        <v>122</v>
      </c>
      <c r="K136" s="35">
        <v>200</v>
      </c>
      <c r="L136" s="26"/>
      <c r="M136" s="60" t="s">
        <v>178</v>
      </c>
      <c r="N136" s="39" t="s">
        <v>113</v>
      </c>
      <c r="O136" s="27">
        <v>5045</v>
      </c>
      <c r="P136" s="36">
        <v>450</v>
      </c>
      <c r="Q136" s="27">
        <v>5490</v>
      </c>
      <c r="R136" s="28" t="s">
        <v>99</v>
      </c>
      <c r="S136" s="29">
        <f t="shared" si="2"/>
        <v>8.1967213114754092</v>
      </c>
      <c r="T136" s="30">
        <v>50</v>
      </c>
      <c r="U136" s="31">
        <v>150</v>
      </c>
      <c r="V136" s="31">
        <v>800</v>
      </c>
      <c r="W136" s="31">
        <v>18.75</v>
      </c>
      <c r="X136" s="32">
        <v>0</v>
      </c>
      <c r="Y136" s="32">
        <v>0</v>
      </c>
      <c r="Z136" s="37" t="s">
        <v>108</v>
      </c>
    </row>
    <row r="137" spans="1:26" ht="15" x14ac:dyDescent="0.25">
      <c r="A137" s="22" t="s">
        <v>109</v>
      </c>
      <c r="B137" s="34" t="s">
        <v>326</v>
      </c>
      <c r="C137" s="22" t="s">
        <v>91</v>
      </c>
      <c r="D137" s="22" t="s">
        <v>327</v>
      </c>
      <c r="E137" s="9" t="s">
        <v>64</v>
      </c>
      <c r="F137" s="86" t="s">
        <v>94</v>
      </c>
      <c r="G137" s="40" t="s">
        <v>117</v>
      </c>
      <c r="H137" s="24">
        <f>95</f>
        <v>95</v>
      </c>
      <c r="I137" s="25" t="s">
        <v>144</v>
      </c>
      <c r="J137" s="25"/>
      <c r="K137" s="26">
        <v>10</v>
      </c>
      <c r="L137" s="26">
        <v>3</v>
      </c>
      <c r="M137" s="26" t="s">
        <v>138</v>
      </c>
      <c r="N137" s="39" t="s">
        <v>106</v>
      </c>
      <c r="O137" s="27">
        <v>14380</v>
      </c>
      <c r="P137" s="36">
        <v>475</v>
      </c>
      <c r="Q137" s="27">
        <v>14855</v>
      </c>
      <c r="R137" s="28" t="s">
        <v>99</v>
      </c>
      <c r="S137" s="29">
        <f t="shared" si="2"/>
        <v>3.1975765735442612</v>
      </c>
      <c r="T137" s="30">
        <v>9835</v>
      </c>
      <c r="U137" s="31">
        <v>65</v>
      </c>
      <c r="V137" s="31">
        <v>1450</v>
      </c>
      <c r="W137" s="31">
        <v>4.4800000000000004</v>
      </c>
      <c r="X137" s="32">
        <v>0</v>
      </c>
      <c r="Y137" s="32">
        <v>0</v>
      </c>
      <c r="Z137" s="37" t="s">
        <v>108</v>
      </c>
    </row>
    <row r="138" spans="1:26" ht="15" x14ac:dyDescent="0.25">
      <c r="A138" s="22" t="s">
        <v>109</v>
      </c>
      <c r="B138" s="46" t="s">
        <v>328</v>
      </c>
      <c r="C138" s="9" t="s">
        <v>125</v>
      </c>
      <c r="D138" s="59" t="s">
        <v>329</v>
      </c>
      <c r="E138" s="9" t="s">
        <v>93</v>
      </c>
      <c r="F138" s="86" t="s">
        <v>132</v>
      </c>
      <c r="G138" s="9" t="s">
        <v>117</v>
      </c>
      <c r="H138" s="24">
        <f>38</f>
        <v>38</v>
      </c>
      <c r="I138" s="25" t="s">
        <v>96</v>
      </c>
      <c r="J138" s="25"/>
      <c r="K138" s="26">
        <v>4</v>
      </c>
      <c r="L138" s="26">
        <v>3</v>
      </c>
      <c r="M138" s="26" t="s">
        <v>97</v>
      </c>
      <c r="N138" s="39" t="s">
        <v>135</v>
      </c>
      <c r="O138" s="27">
        <v>9630</v>
      </c>
      <c r="P138" s="27">
        <v>2830</v>
      </c>
      <c r="Q138" s="27">
        <v>12500</v>
      </c>
      <c r="R138" s="28" t="s">
        <v>99</v>
      </c>
      <c r="S138" s="29">
        <f t="shared" si="2"/>
        <v>22.64</v>
      </c>
      <c r="T138" s="30">
        <v>835</v>
      </c>
      <c r="U138" s="31">
        <v>415</v>
      </c>
      <c r="V138" s="31">
        <v>2290</v>
      </c>
      <c r="W138" s="31">
        <v>18.12</v>
      </c>
      <c r="X138" s="32">
        <v>0</v>
      </c>
      <c r="Y138" s="32">
        <v>0</v>
      </c>
      <c r="Z138" s="37" t="s">
        <v>108</v>
      </c>
    </row>
    <row r="139" spans="1:26" ht="15" x14ac:dyDescent="0.25">
      <c r="A139" s="22" t="s">
        <v>114</v>
      </c>
      <c r="B139" s="34" t="s">
        <v>330</v>
      </c>
      <c r="C139" s="9" t="s">
        <v>125</v>
      </c>
      <c r="D139" s="34" t="s">
        <v>331</v>
      </c>
      <c r="E139" s="9" t="s">
        <v>93</v>
      </c>
      <c r="F139" s="86" t="s">
        <v>132</v>
      </c>
      <c r="G139" s="9" t="s">
        <v>117</v>
      </c>
      <c r="H139" s="35">
        <v>200</v>
      </c>
      <c r="I139" s="25" t="s">
        <v>292</v>
      </c>
      <c r="J139" s="25"/>
      <c r="K139" s="35">
        <v>200</v>
      </c>
      <c r="L139" s="26" t="s">
        <v>141</v>
      </c>
      <c r="M139" s="26" t="s">
        <v>112</v>
      </c>
      <c r="N139" s="26" t="s">
        <v>233</v>
      </c>
      <c r="O139" s="27">
        <v>1520</v>
      </c>
      <c r="P139" s="36">
        <v>15</v>
      </c>
      <c r="Q139" s="27">
        <v>1535</v>
      </c>
      <c r="R139" s="28" t="s">
        <v>107</v>
      </c>
      <c r="S139" s="29">
        <f t="shared" si="2"/>
        <v>0.97719869706840379</v>
      </c>
      <c r="T139" s="30">
        <v>0</v>
      </c>
      <c r="U139" s="31">
        <v>25</v>
      </c>
      <c r="V139" s="31">
        <v>185</v>
      </c>
      <c r="W139" s="31">
        <v>13.51</v>
      </c>
      <c r="X139" s="32">
        <v>0</v>
      </c>
      <c r="Y139" s="32">
        <v>0</v>
      </c>
      <c r="Z139" s="37" t="s">
        <v>108</v>
      </c>
    </row>
    <row r="140" spans="1:26" ht="15" x14ac:dyDescent="0.25">
      <c r="A140" s="9" t="s">
        <v>89</v>
      </c>
      <c r="B140" s="22" t="s">
        <v>332</v>
      </c>
      <c r="C140" s="22" t="s">
        <v>91</v>
      </c>
      <c r="D140" s="22" t="s">
        <v>161</v>
      </c>
      <c r="E140" s="9" t="s">
        <v>102</v>
      </c>
      <c r="F140" s="86" t="s">
        <v>132</v>
      </c>
      <c r="G140" s="9" t="s">
        <v>95</v>
      </c>
      <c r="H140" s="24">
        <f>49</f>
        <v>49</v>
      </c>
      <c r="I140" s="25" t="s">
        <v>96</v>
      </c>
      <c r="J140" s="25" t="s">
        <v>122</v>
      </c>
      <c r="K140" s="26">
        <v>5</v>
      </c>
      <c r="L140" s="26">
        <v>2</v>
      </c>
      <c r="M140" s="26" t="s">
        <v>97</v>
      </c>
      <c r="N140" s="39" t="s">
        <v>135</v>
      </c>
      <c r="O140" s="27">
        <v>18485</v>
      </c>
      <c r="P140" s="27">
        <v>4155</v>
      </c>
      <c r="Q140" s="27">
        <v>22640</v>
      </c>
      <c r="R140" s="28" t="s">
        <v>99</v>
      </c>
      <c r="S140" s="29">
        <f t="shared" si="2"/>
        <v>18.352473498233216</v>
      </c>
      <c r="T140" s="30">
        <v>965</v>
      </c>
      <c r="U140" s="31">
        <v>715</v>
      </c>
      <c r="V140" s="31">
        <v>3850</v>
      </c>
      <c r="W140" s="31">
        <v>18.57</v>
      </c>
      <c r="X140" s="32">
        <v>64</v>
      </c>
      <c r="Y140" s="33">
        <v>1150</v>
      </c>
      <c r="Z140" s="32">
        <v>5.5652169999999996</v>
      </c>
    </row>
    <row r="141" spans="1:26" ht="15" x14ac:dyDescent="0.25">
      <c r="A141" s="22" t="s">
        <v>109</v>
      </c>
      <c r="B141" s="46" t="s">
        <v>333</v>
      </c>
      <c r="C141" s="22" t="s">
        <v>91</v>
      </c>
      <c r="D141" s="34"/>
      <c r="E141" s="9" t="s">
        <v>64</v>
      </c>
      <c r="F141" s="86" t="s">
        <v>132</v>
      </c>
      <c r="G141" s="9" t="s">
        <v>104</v>
      </c>
      <c r="H141" s="35">
        <v>200</v>
      </c>
      <c r="I141" s="38" t="s">
        <v>121</v>
      </c>
      <c r="J141" s="25"/>
      <c r="K141" s="35">
        <v>200</v>
      </c>
      <c r="L141" s="26">
        <v>4</v>
      </c>
      <c r="M141" s="39" t="s">
        <v>119</v>
      </c>
      <c r="N141" s="39" t="s">
        <v>113</v>
      </c>
      <c r="O141" s="27">
        <v>7070</v>
      </c>
      <c r="P141" s="36">
        <v>625</v>
      </c>
      <c r="Q141" s="27">
        <v>7695</v>
      </c>
      <c r="R141" s="28" t="s">
        <v>99</v>
      </c>
      <c r="S141" s="29">
        <f t="shared" si="2"/>
        <v>8.1221572449642618</v>
      </c>
      <c r="T141" s="30">
        <v>545</v>
      </c>
      <c r="U141" s="31">
        <v>50</v>
      </c>
      <c r="V141" s="31">
        <v>490</v>
      </c>
      <c r="W141" s="31">
        <v>10.199999999999999</v>
      </c>
      <c r="X141" s="32">
        <v>0</v>
      </c>
      <c r="Y141" s="32">
        <v>0</v>
      </c>
      <c r="Z141" s="37" t="s">
        <v>108</v>
      </c>
    </row>
    <row r="142" spans="1:26" ht="15" x14ac:dyDescent="0.25">
      <c r="A142" s="9" t="s">
        <v>109</v>
      </c>
      <c r="B142" s="46" t="s">
        <v>334</v>
      </c>
      <c r="C142" s="22" t="s">
        <v>91</v>
      </c>
      <c r="D142" s="9" t="s">
        <v>127</v>
      </c>
      <c r="E142" s="9" t="s">
        <v>93</v>
      </c>
      <c r="F142" s="86" t="s">
        <v>78</v>
      </c>
      <c r="G142" s="9" t="s">
        <v>335</v>
      </c>
      <c r="H142" s="35">
        <v>200</v>
      </c>
      <c r="I142" s="25" t="s">
        <v>194</v>
      </c>
      <c r="J142" s="25"/>
      <c r="K142" s="35">
        <v>200</v>
      </c>
      <c r="L142" s="26">
        <v>3</v>
      </c>
      <c r="M142" s="26" t="s">
        <v>138</v>
      </c>
      <c r="N142" s="39" t="s">
        <v>106</v>
      </c>
      <c r="O142" s="27">
        <v>11930</v>
      </c>
      <c r="P142" s="27">
        <v>2775</v>
      </c>
      <c r="Q142" s="27">
        <v>14705</v>
      </c>
      <c r="R142" s="28" t="s">
        <v>99</v>
      </c>
      <c r="S142" s="29">
        <f t="shared" si="2"/>
        <v>18.871132267936076</v>
      </c>
      <c r="T142" s="30">
        <v>1125</v>
      </c>
      <c r="U142" s="31">
        <v>140</v>
      </c>
      <c r="V142" s="31">
        <v>1870</v>
      </c>
      <c r="W142" s="31">
        <v>7.49</v>
      </c>
      <c r="X142" s="32">
        <v>0</v>
      </c>
      <c r="Y142" s="32">
        <v>0</v>
      </c>
      <c r="Z142" s="37" t="s">
        <v>108</v>
      </c>
    </row>
    <row r="143" spans="1:26" ht="15" x14ac:dyDescent="0.25">
      <c r="A143" s="9" t="s">
        <v>114</v>
      </c>
      <c r="B143" s="22" t="s">
        <v>336</v>
      </c>
      <c r="C143" s="9" t="s">
        <v>125</v>
      </c>
      <c r="D143" s="22" t="s">
        <v>193</v>
      </c>
      <c r="E143" s="9" t="s">
        <v>116</v>
      </c>
      <c r="F143" s="86" t="s">
        <v>94</v>
      </c>
      <c r="G143" s="9" t="s">
        <v>95</v>
      </c>
      <c r="H143" s="24">
        <f>35</f>
        <v>35</v>
      </c>
      <c r="I143" s="38" t="s">
        <v>158</v>
      </c>
      <c r="J143" s="25"/>
      <c r="K143" s="26">
        <v>4</v>
      </c>
      <c r="L143" s="26">
        <v>2</v>
      </c>
      <c r="M143" s="26" t="s">
        <v>97</v>
      </c>
      <c r="N143" s="39" t="s">
        <v>135</v>
      </c>
      <c r="O143" s="27">
        <v>11925</v>
      </c>
      <c r="P143" s="27">
        <v>4890</v>
      </c>
      <c r="Q143" s="27">
        <v>16815</v>
      </c>
      <c r="R143" s="28" t="s">
        <v>99</v>
      </c>
      <c r="S143" s="29">
        <f t="shared" si="2"/>
        <v>29.081177520071368</v>
      </c>
      <c r="T143" s="30">
        <v>7630</v>
      </c>
      <c r="U143" s="31">
        <v>755</v>
      </c>
      <c r="V143" s="31">
        <v>3295</v>
      </c>
      <c r="W143" s="31">
        <v>22.91</v>
      </c>
      <c r="X143" s="32">
        <v>0</v>
      </c>
      <c r="Y143" s="32">
        <v>0</v>
      </c>
      <c r="Z143" s="37" t="s">
        <v>108</v>
      </c>
    </row>
    <row r="144" spans="1:26" ht="15" x14ac:dyDescent="0.25">
      <c r="A144" s="22" t="s">
        <v>114</v>
      </c>
      <c r="B144" s="46" t="s">
        <v>337</v>
      </c>
      <c r="C144" s="22" t="s">
        <v>91</v>
      </c>
      <c r="D144" s="61" t="s">
        <v>338</v>
      </c>
      <c r="E144" s="9" t="s">
        <v>93</v>
      </c>
      <c r="F144" s="86" t="s">
        <v>94</v>
      </c>
      <c r="G144" s="9" t="s">
        <v>117</v>
      </c>
      <c r="H144" s="24">
        <f>20</f>
        <v>20</v>
      </c>
      <c r="I144" s="25" t="s">
        <v>158</v>
      </c>
      <c r="J144" s="25" t="s">
        <v>122</v>
      </c>
      <c r="K144" s="26">
        <v>3</v>
      </c>
      <c r="L144" s="26">
        <v>2</v>
      </c>
      <c r="M144" s="26" t="s">
        <v>97</v>
      </c>
      <c r="N144" s="39" t="s">
        <v>135</v>
      </c>
      <c r="O144" s="27">
        <v>13000</v>
      </c>
      <c r="P144" s="27">
        <v>6150</v>
      </c>
      <c r="Q144" s="27">
        <v>19155</v>
      </c>
      <c r="R144" s="28" t="s">
        <v>99</v>
      </c>
      <c r="S144" s="29">
        <f t="shared" si="2"/>
        <v>32.10649960845732</v>
      </c>
      <c r="T144" s="30">
        <v>190</v>
      </c>
      <c r="U144" s="31">
        <v>890</v>
      </c>
      <c r="V144" s="31">
        <v>3320</v>
      </c>
      <c r="W144" s="31">
        <v>26.81</v>
      </c>
      <c r="X144" s="32">
        <v>321</v>
      </c>
      <c r="Y144" s="33">
        <v>2049</v>
      </c>
      <c r="Z144" s="32">
        <v>15.666180000000001</v>
      </c>
    </row>
    <row r="145" spans="1:26" ht="15" x14ac:dyDescent="0.25">
      <c r="A145" s="22" t="s">
        <v>89</v>
      </c>
      <c r="B145" s="34" t="s">
        <v>339</v>
      </c>
      <c r="C145" s="22" t="s">
        <v>91</v>
      </c>
      <c r="D145" s="22" t="s">
        <v>101</v>
      </c>
      <c r="E145" s="9" t="s">
        <v>102</v>
      </c>
      <c r="F145" s="86" t="s">
        <v>94</v>
      </c>
      <c r="G145" s="9" t="s">
        <v>95</v>
      </c>
      <c r="H145" s="24">
        <f>35</f>
        <v>35</v>
      </c>
      <c r="I145" s="25" t="s">
        <v>111</v>
      </c>
      <c r="J145" s="25"/>
      <c r="K145" s="26">
        <v>4</v>
      </c>
      <c r="L145" s="26">
        <v>3</v>
      </c>
      <c r="M145" s="26"/>
      <c r="N145" s="39" t="s">
        <v>113</v>
      </c>
      <c r="O145" s="27">
        <v>17065</v>
      </c>
      <c r="P145" s="27">
        <v>3555</v>
      </c>
      <c r="Q145" s="27">
        <v>20620</v>
      </c>
      <c r="R145" s="28" t="s">
        <v>99</v>
      </c>
      <c r="S145" s="29">
        <f t="shared" si="2"/>
        <v>17.24054316197866</v>
      </c>
      <c r="T145" s="30">
        <v>75</v>
      </c>
      <c r="U145" s="31">
        <v>555</v>
      </c>
      <c r="V145" s="31">
        <v>3820</v>
      </c>
      <c r="W145" s="31">
        <v>14.53</v>
      </c>
      <c r="X145" s="32">
        <v>1732</v>
      </c>
      <c r="Y145" s="33">
        <v>14239</v>
      </c>
      <c r="Z145" s="32">
        <v>12.163779999999999</v>
      </c>
    </row>
    <row r="146" spans="1:26" ht="15" x14ac:dyDescent="0.25">
      <c r="A146" s="9" t="s">
        <v>89</v>
      </c>
      <c r="B146" s="34" t="s">
        <v>340</v>
      </c>
      <c r="C146" s="22" t="s">
        <v>91</v>
      </c>
      <c r="D146" s="22" t="s">
        <v>341</v>
      </c>
      <c r="E146" s="9" t="s">
        <v>102</v>
      </c>
      <c r="F146" s="86" t="s">
        <v>132</v>
      </c>
      <c r="G146" s="9" t="s">
        <v>95</v>
      </c>
      <c r="H146" s="24">
        <f>81</f>
        <v>81</v>
      </c>
      <c r="I146" s="25" t="s">
        <v>194</v>
      </c>
      <c r="J146" s="25"/>
      <c r="K146" s="26">
        <v>9</v>
      </c>
      <c r="L146" s="26">
        <v>3</v>
      </c>
      <c r="M146" s="26" t="s">
        <v>123</v>
      </c>
      <c r="N146" s="39" t="s">
        <v>106</v>
      </c>
      <c r="O146" s="27">
        <v>17100</v>
      </c>
      <c r="P146" s="27">
        <v>1570</v>
      </c>
      <c r="Q146" s="27">
        <v>18665</v>
      </c>
      <c r="R146" s="28" t="s">
        <v>99</v>
      </c>
      <c r="S146" s="29">
        <f t="shared" si="2"/>
        <v>8.4114653094026259</v>
      </c>
      <c r="T146" s="30">
        <v>1300</v>
      </c>
      <c r="U146" s="31">
        <v>115</v>
      </c>
      <c r="V146" s="31">
        <v>1780</v>
      </c>
      <c r="W146" s="31">
        <v>6.46</v>
      </c>
      <c r="X146" s="32">
        <v>0</v>
      </c>
      <c r="Y146" s="32">
        <v>0</v>
      </c>
      <c r="Z146" s="37" t="s">
        <v>108</v>
      </c>
    </row>
    <row r="147" spans="1:26" ht="15" x14ac:dyDescent="0.25">
      <c r="A147" s="22" t="s">
        <v>130</v>
      </c>
      <c r="B147" s="34" t="s">
        <v>342</v>
      </c>
      <c r="C147" s="22" t="s">
        <v>91</v>
      </c>
      <c r="D147" s="22" t="s">
        <v>92</v>
      </c>
      <c r="E147" s="49"/>
      <c r="G147" s="49"/>
      <c r="H147" s="35">
        <v>200</v>
      </c>
      <c r="I147" s="25" t="s">
        <v>129</v>
      </c>
      <c r="J147" s="25" t="s">
        <v>122</v>
      </c>
      <c r="K147" s="35">
        <v>200</v>
      </c>
      <c r="L147" s="41"/>
      <c r="M147" s="42" t="s">
        <v>130</v>
      </c>
      <c r="N147" s="45" t="s">
        <v>133</v>
      </c>
      <c r="O147" s="36">
        <v>895</v>
      </c>
      <c r="P147" s="36">
        <v>295</v>
      </c>
      <c r="Q147" s="27">
        <v>1195</v>
      </c>
      <c r="R147" s="43" t="s">
        <v>107</v>
      </c>
      <c r="S147" s="44">
        <f t="shared" si="2"/>
        <v>24.686192468619247</v>
      </c>
      <c r="T147" s="30">
        <v>0</v>
      </c>
      <c r="U147" s="31">
        <v>105</v>
      </c>
      <c r="V147" s="31">
        <v>615</v>
      </c>
      <c r="W147" s="31">
        <v>17.07</v>
      </c>
      <c r="X147" s="32">
        <v>0</v>
      </c>
      <c r="Y147" s="32">
        <v>0</v>
      </c>
      <c r="Z147" s="37" t="s">
        <v>108</v>
      </c>
    </row>
    <row r="148" spans="1:26" ht="15" x14ac:dyDescent="0.25">
      <c r="A148" s="9" t="s">
        <v>89</v>
      </c>
      <c r="B148" s="34" t="s">
        <v>343</v>
      </c>
      <c r="C148" s="9" t="s">
        <v>125</v>
      </c>
      <c r="D148" s="22" t="s">
        <v>344</v>
      </c>
      <c r="E148" s="40" t="s">
        <v>93</v>
      </c>
      <c r="F148" s="86" t="s">
        <v>94</v>
      </c>
      <c r="G148" s="9" t="s">
        <v>128</v>
      </c>
      <c r="H148" s="24">
        <f>67</f>
        <v>67</v>
      </c>
      <c r="I148" s="25" t="s">
        <v>292</v>
      </c>
      <c r="J148" s="25"/>
      <c r="K148" s="26">
        <v>7</v>
      </c>
      <c r="L148" s="26">
        <v>3</v>
      </c>
      <c r="M148" s="26"/>
      <c r="N148" s="39" t="s">
        <v>135</v>
      </c>
      <c r="O148" s="27">
        <v>22170</v>
      </c>
      <c r="P148" s="27">
        <v>2360</v>
      </c>
      <c r="Q148" s="27">
        <v>24530</v>
      </c>
      <c r="R148" s="28" t="s">
        <v>146</v>
      </c>
      <c r="S148" s="29">
        <f t="shared" si="2"/>
        <v>9.6208724011414599</v>
      </c>
      <c r="T148" s="30">
        <v>30</v>
      </c>
      <c r="U148" s="31">
        <v>980</v>
      </c>
      <c r="V148" s="31">
        <v>2610</v>
      </c>
      <c r="W148" s="31">
        <v>37.549999999999997</v>
      </c>
      <c r="X148" s="32">
        <v>0</v>
      </c>
      <c r="Y148" s="32">
        <v>0</v>
      </c>
      <c r="Z148" s="37" t="s">
        <v>108</v>
      </c>
    </row>
    <row r="149" spans="1:26" ht="15" x14ac:dyDescent="0.25">
      <c r="A149" s="9" t="s">
        <v>109</v>
      </c>
      <c r="B149" s="34" t="s">
        <v>345</v>
      </c>
      <c r="C149" s="22" t="s">
        <v>91</v>
      </c>
      <c r="D149" s="9" t="s">
        <v>101</v>
      </c>
      <c r="E149" s="9" t="s">
        <v>62</v>
      </c>
      <c r="F149" s="86" t="s">
        <v>80</v>
      </c>
      <c r="G149" s="40" t="s">
        <v>117</v>
      </c>
      <c r="H149" s="35">
        <v>200</v>
      </c>
      <c r="I149" s="38" t="s">
        <v>144</v>
      </c>
      <c r="J149" s="25" t="s">
        <v>122</v>
      </c>
      <c r="K149" s="35">
        <v>200</v>
      </c>
      <c r="L149" s="26">
        <v>4</v>
      </c>
      <c r="M149" s="39" t="s">
        <v>119</v>
      </c>
      <c r="N149" s="39" t="s">
        <v>113</v>
      </c>
      <c r="O149" s="27">
        <v>3300</v>
      </c>
      <c r="P149" s="27">
        <v>1600</v>
      </c>
      <c r="Q149" s="27">
        <v>4905</v>
      </c>
      <c r="R149" s="28" t="s">
        <v>99</v>
      </c>
      <c r="S149" s="29">
        <f t="shared" si="2"/>
        <v>32.619775739041792</v>
      </c>
      <c r="T149" s="30">
        <v>945</v>
      </c>
      <c r="U149" s="31">
        <v>50</v>
      </c>
      <c r="V149" s="31">
        <v>630</v>
      </c>
      <c r="W149" s="31">
        <v>7.94</v>
      </c>
      <c r="X149" s="32">
        <v>0</v>
      </c>
      <c r="Y149" s="32">
        <v>0</v>
      </c>
      <c r="Z149" s="37" t="s">
        <v>108</v>
      </c>
    </row>
    <row r="150" spans="1:26" ht="15" x14ac:dyDescent="0.25">
      <c r="A150" s="9" t="s">
        <v>114</v>
      </c>
      <c r="B150" s="34" t="s">
        <v>346</v>
      </c>
      <c r="C150" s="9" t="s">
        <v>125</v>
      </c>
      <c r="D150" s="22" t="s">
        <v>344</v>
      </c>
      <c r="E150" s="9" t="s">
        <v>93</v>
      </c>
      <c r="F150" s="86" t="s">
        <v>132</v>
      </c>
      <c r="G150" s="9" t="s">
        <v>173</v>
      </c>
      <c r="H150" s="24">
        <v>4</v>
      </c>
      <c r="I150" s="38" t="s">
        <v>129</v>
      </c>
      <c r="J150" s="25" t="s">
        <v>122</v>
      </c>
      <c r="K150" s="26">
        <v>1</v>
      </c>
      <c r="L150" s="26">
        <v>2</v>
      </c>
      <c r="M150" s="26" t="s">
        <v>145</v>
      </c>
      <c r="N150" s="45" t="s">
        <v>133</v>
      </c>
      <c r="O150" s="27">
        <v>21540</v>
      </c>
      <c r="P150" s="27">
        <v>19635</v>
      </c>
      <c r="Q150" s="27">
        <v>41180</v>
      </c>
      <c r="R150" s="28" t="s">
        <v>146</v>
      </c>
      <c r="S150" s="29">
        <f t="shared" si="2"/>
        <v>47.680913064594463</v>
      </c>
      <c r="T150" s="30">
        <v>250</v>
      </c>
      <c r="U150" s="31">
        <v>4625</v>
      </c>
      <c r="V150" s="31">
        <v>13075</v>
      </c>
      <c r="W150" s="31">
        <v>35.369999999999997</v>
      </c>
      <c r="X150" s="32">
        <v>43835</v>
      </c>
      <c r="Y150" s="33">
        <v>257253</v>
      </c>
      <c r="Z150" s="32">
        <v>17.039650000000002</v>
      </c>
    </row>
    <row r="151" spans="1:26" ht="15" x14ac:dyDescent="0.25">
      <c r="A151" s="22" t="s">
        <v>130</v>
      </c>
      <c r="B151" s="22" t="s">
        <v>347</v>
      </c>
      <c r="C151" s="22" t="s">
        <v>91</v>
      </c>
      <c r="D151" s="22" t="s">
        <v>92</v>
      </c>
      <c r="E151" s="49"/>
      <c r="G151" s="49"/>
      <c r="H151" s="35">
        <v>200</v>
      </c>
      <c r="I151" s="25" t="s">
        <v>129</v>
      </c>
      <c r="J151" s="25" t="s">
        <v>122</v>
      </c>
      <c r="K151" s="35">
        <v>200</v>
      </c>
      <c r="L151" s="26" t="s">
        <v>141</v>
      </c>
      <c r="M151" s="42" t="s">
        <v>119</v>
      </c>
      <c r="N151" s="26" t="s">
        <v>233</v>
      </c>
      <c r="O151" s="36">
        <v>440</v>
      </c>
      <c r="P151" s="36">
        <v>50</v>
      </c>
      <c r="Q151" s="36">
        <v>490</v>
      </c>
      <c r="R151" s="28" t="s">
        <v>107</v>
      </c>
      <c r="S151" s="29">
        <f t="shared" si="2"/>
        <v>10.204081632653061</v>
      </c>
      <c r="T151" s="30">
        <v>210</v>
      </c>
      <c r="U151" s="31">
        <v>20</v>
      </c>
      <c r="V151" s="31">
        <v>145</v>
      </c>
      <c r="W151" s="31">
        <v>13.79</v>
      </c>
      <c r="X151" s="32">
        <v>0</v>
      </c>
      <c r="Y151" s="32">
        <v>0</v>
      </c>
      <c r="Z151" s="37" t="s">
        <v>108</v>
      </c>
    </row>
    <row r="152" spans="1:26" ht="15" x14ac:dyDescent="0.25">
      <c r="A152" s="22" t="s">
        <v>130</v>
      </c>
      <c r="B152" s="22" t="s">
        <v>348</v>
      </c>
      <c r="C152" s="22" t="s">
        <v>91</v>
      </c>
      <c r="D152" s="22" t="s">
        <v>349</v>
      </c>
      <c r="E152" s="49"/>
      <c r="G152" s="49"/>
      <c r="H152" s="35">
        <v>200</v>
      </c>
      <c r="I152" s="25" t="s">
        <v>158</v>
      </c>
      <c r="J152" s="25"/>
      <c r="K152" s="35">
        <v>200</v>
      </c>
      <c r="L152" s="26">
        <v>3</v>
      </c>
      <c r="M152" s="39" t="s">
        <v>119</v>
      </c>
      <c r="N152" s="39" t="s">
        <v>113</v>
      </c>
      <c r="O152" s="27">
        <v>5535</v>
      </c>
      <c r="P152" s="27">
        <v>1080</v>
      </c>
      <c r="Q152" s="27">
        <v>6615</v>
      </c>
      <c r="R152" s="28" t="s">
        <v>99</v>
      </c>
      <c r="S152" s="29">
        <f t="shared" si="2"/>
        <v>16.326530612244898</v>
      </c>
      <c r="T152" s="30">
        <v>1290</v>
      </c>
      <c r="U152" s="31">
        <v>75</v>
      </c>
      <c r="V152" s="31">
        <v>840</v>
      </c>
      <c r="W152" s="31">
        <v>8.93</v>
      </c>
      <c r="X152" s="32">
        <v>0</v>
      </c>
      <c r="Y152" s="32">
        <v>0</v>
      </c>
      <c r="Z152" s="37" t="s">
        <v>108</v>
      </c>
    </row>
    <row r="153" spans="1:26" ht="15" x14ac:dyDescent="0.25">
      <c r="A153" s="22" t="s">
        <v>114</v>
      </c>
      <c r="B153" s="22" t="s">
        <v>350</v>
      </c>
      <c r="C153" s="22" t="s">
        <v>91</v>
      </c>
      <c r="D153" s="22" t="s">
        <v>92</v>
      </c>
      <c r="E153" s="9" t="s">
        <v>93</v>
      </c>
      <c r="F153" s="86" t="s">
        <v>94</v>
      </c>
      <c r="G153" s="9" t="s">
        <v>104</v>
      </c>
      <c r="H153" s="35">
        <v>200</v>
      </c>
      <c r="I153" s="25" t="s">
        <v>111</v>
      </c>
      <c r="J153" s="25"/>
      <c r="K153" s="50">
        <v>0</v>
      </c>
      <c r="L153" s="26">
        <v>4</v>
      </c>
      <c r="M153" s="26" t="s">
        <v>176</v>
      </c>
      <c r="N153" s="39" t="s">
        <v>113</v>
      </c>
      <c r="O153" s="27">
        <v>10510</v>
      </c>
      <c r="P153" s="36">
        <v>625</v>
      </c>
      <c r="Q153" s="27">
        <v>11135</v>
      </c>
      <c r="R153" s="28" t="s">
        <v>99</v>
      </c>
      <c r="S153" s="29">
        <f t="shared" si="2"/>
        <v>5.6129321957790754</v>
      </c>
      <c r="T153" s="30">
        <v>7125</v>
      </c>
      <c r="U153" s="31">
        <v>95</v>
      </c>
      <c r="V153" s="31">
        <v>1515</v>
      </c>
      <c r="W153" s="31">
        <v>6.27</v>
      </c>
      <c r="X153" s="32">
        <v>0</v>
      </c>
      <c r="Y153" s="32">
        <v>0</v>
      </c>
      <c r="Z153" s="37" t="s">
        <v>108</v>
      </c>
    </row>
    <row r="154" spans="1:26" ht="15" x14ac:dyDescent="0.25">
      <c r="A154" s="22" t="s">
        <v>109</v>
      </c>
      <c r="B154" s="46" t="s">
        <v>351</v>
      </c>
      <c r="C154" s="9" t="s">
        <v>125</v>
      </c>
      <c r="D154" s="22" t="s">
        <v>143</v>
      </c>
      <c r="E154" s="9" t="s">
        <v>116</v>
      </c>
      <c r="F154" s="86" t="s">
        <v>94</v>
      </c>
      <c r="G154" s="9" t="s">
        <v>128</v>
      </c>
      <c r="H154" s="24">
        <v>9</v>
      </c>
      <c r="I154" s="25" t="s">
        <v>144</v>
      </c>
      <c r="J154" s="25"/>
      <c r="K154" s="26">
        <v>1</v>
      </c>
      <c r="L154" s="26">
        <v>2</v>
      </c>
      <c r="M154" s="26" t="s">
        <v>145</v>
      </c>
      <c r="N154" s="39" t="s">
        <v>135</v>
      </c>
      <c r="O154" s="27">
        <v>16500</v>
      </c>
      <c r="P154" s="27">
        <v>9580</v>
      </c>
      <c r="Q154" s="27">
        <v>26080</v>
      </c>
      <c r="R154" s="28" t="s">
        <v>146</v>
      </c>
      <c r="S154" s="29">
        <f t="shared" si="2"/>
        <v>36.733128834355824</v>
      </c>
      <c r="T154" s="30">
        <v>2080</v>
      </c>
      <c r="U154" s="31">
        <v>1565</v>
      </c>
      <c r="V154" s="31">
        <v>6815</v>
      </c>
      <c r="W154" s="31">
        <v>22.96</v>
      </c>
      <c r="X154" s="32">
        <v>846</v>
      </c>
      <c r="Y154" s="33">
        <v>15539</v>
      </c>
      <c r="Z154" s="32">
        <v>5.4443659999999996</v>
      </c>
    </row>
    <row r="155" spans="1:26" ht="15" x14ac:dyDescent="0.25">
      <c r="A155" s="9" t="s">
        <v>89</v>
      </c>
      <c r="B155" s="22" t="s">
        <v>352</v>
      </c>
      <c r="C155" s="22" t="s">
        <v>91</v>
      </c>
      <c r="D155" s="22" t="s">
        <v>101</v>
      </c>
      <c r="E155" s="9" t="s">
        <v>102</v>
      </c>
      <c r="F155" s="86" t="s">
        <v>132</v>
      </c>
      <c r="G155" s="9" t="s">
        <v>95</v>
      </c>
      <c r="H155" s="35">
        <v>200</v>
      </c>
      <c r="I155" s="25" t="s">
        <v>129</v>
      </c>
      <c r="J155" s="25" t="s">
        <v>122</v>
      </c>
      <c r="K155" s="35">
        <v>200</v>
      </c>
      <c r="L155" s="26">
        <v>3</v>
      </c>
      <c r="M155" s="26" t="s">
        <v>138</v>
      </c>
      <c r="N155" s="39" t="s">
        <v>106</v>
      </c>
      <c r="O155" s="27">
        <v>9100</v>
      </c>
      <c r="P155" s="27">
        <v>1960</v>
      </c>
      <c r="Q155" s="27">
        <v>11055</v>
      </c>
      <c r="R155" s="28" t="s">
        <v>99</v>
      </c>
      <c r="S155" s="29">
        <f t="shared" si="2"/>
        <v>17.729534147444596</v>
      </c>
      <c r="T155" s="30">
        <v>1905</v>
      </c>
      <c r="U155" s="31">
        <v>305</v>
      </c>
      <c r="V155" s="31">
        <v>1520</v>
      </c>
      <c r="W155" s="31">
        <v>20.07</v>
      </c>
      <c r="X155" s="32">
        <v>0</v>
      </c>
      <c r="Y155" s="32">
        <v>0</v>
      </c>
      <c r="Z155" s="37" t="s">
        <v>108</v>
      </c>
    </row>
    <row r="156" spans="1:26" ht="15" x14ac:dyDescent="0.25">
      <c r="A156" s="9" t="s">
        <v>114</v>
      </c>
      <c r="B156" s="52" t="s">
        <v>353</v>
      </c>
      <c r="C156" s="22" t="s">
        <v>91</v>
      </c>
      <c r="D156" s="52" t="s">
        <v>127</v>
      </c>
      <c r="E156" s="9" t="s">
        <v>93</v>
      </c>
      <c r="F156" s="86" t="s">
        <v>132</v>
      </c>
      <c r="G156" s="9" t="s">
        <v>128</v>
      </c>
      <c r="H156" s="24">
        <f>49</f>
        <v>49</v>
      </c>
      <c r="I156" s="38" t="s">
        <v>118</v>
      </c>
      <c r="J156" s="25" t="s">
        <v>122</v>
      </c>
      <c r="K156" s="26">
        <v>5</v>
      </c>
      <c r="L156" s="26">
        <v>3</v>
      </c>
      <c r="M156" s="26" t="s">
        <v>123</v>
      </c>
      <c r="N156" s="39" t="s">
        <v>106</v>
      </c>
      <c r="O156" s="27">
        <v>25610</v>
      </c>
      <c r="P156" s="27">
        <v>3950</v>
      </c>
      <c r="Q156" s="27">
        <v>29555</v>
      </c>
      <c r="R156" s="28" t="s">
        <v>146</v>
      </c>
      <c r="S156" s="29">
        <f t="shared" si="2"/>
        <v>13.364912874302149</v>
      </c>
      <c r="T156" s="30">
        <v>190</v>
      </c>
      <c r="U156" s="31">
        <v>475</v>
      </c>
      <c r="V156" s="31">
        <v>3990</v>
      </c>
      <c r="W156" s="31">
        <v>11.9</v>
      </c>
      <c r="X156" s="32">
        <v>0</v>
      </c>
      <c r="Y156" s="32">
        <v>0</v>
      </c>
      <c r="Z156" s="37" t="s">
        <v>108</v>
      </c>
    </row>
    <row r="157" spans="1:26" ht="15" x14ac:dyDescent="0.25">
      <c r="A157" s="22" t="s">
        <v>89</v>
      </c>
      <c r="B157" s="22" t="s">
        <v>354</v>
      </c>
      <c r="C157" s="22" t="s">
        <v>91</v>
      </c>
      <c r="D157" s="22" t="s">
        <v>355</v>
      </c>
      <c r="E157" s="9" t="s">
        <v>102</v>
      </c>
      <c r="F157" s="86" t="s">
        <v>94</v>
      </c>
      <c r="G157" s="9" t="s">
        <v>95</v>
      </c>
      <c r="H157" s="24">
        <f>61</f>
        <v>61</v>
      </c>
      <c r="I157" s="25" t="s">
        <v>96</v>
      </c>
      <c r="J157" s="25"/>
      <c r="K157" s="26">
        <v>7</v>
      </c>
      <c r="L157" s="26">
        <v>3</v>
      </c>
      <c r="M157" s="26" t="s">
        <v>356</v>
      </c>
      <c r="N157" s="39" t="s">
        <v>106</v>
      </c>
      <c r="O157" s="27">
        <v>15040</v>
      </c>
      <c r="P157" s="27">
        <v>1985</v>
      </c>
      <c r="Q157" s="27">
        <v>17025</v>
      </c>
      <c r="R157" s="28" t="s">
        <v>99</v>
      </c>
      <c r="S157" s="29">
        <f t="shared" si="2"/>
        <v>11.659324522760645</v>
      </c>
      <c r="T157" s="30">
        <v>340</v>
      </c>
      <c r="U157" s="31">
        <v>135</v>
      </c>
      <c r="V157" s="31">
        <v>1400</v>
      </c>
      <c r="W157" s="31">
        <v>9.64</v>
      </c>
      <c r="X157" s="32">
        <v>0</v>
      </c>
      <c r="Y157" s="32">
        <v>0</v>
      </c>
      <c r="Z157" s="37" t="s">
        <v>108</v>
      </c>
    </row>
    <row r="158" spans="1:26" ht="15" x14ac:dyDescent="0.25">
      <c r="A158" s="9" t="s">
        <v>109</v>
      </c>
      <c r="B158" s="22" t="s">
        <v>357</v>
      </c>
      <c r="C158" s="9" t="s">
        <v>125</v>
      </c>
      <c r="D158" s="9" t="s">
        <v>246</v>
      </c>
      <c r="E158" s="9" t="s">
        <v>62</v>
      </c>
      <c r="F158" s="86" t="s">
        <v>80</v>
      </c>
      <c r="G158" s="40" t="s">
        <v>117</v>
      </c>
      <c r="H158" s="24">
        <f>81</f>
        <v>81</v>
      </c>
      <c r="I158" s="25" t="s">
        <v>129</v>
      </c>
      <c r="J158" s="25" t="s">
        <v>122</v>
      </c>
      <c r="K158" s="26">
        <v>9</v>
      </c>
      <c r="L158" s="26">
        <v>3</v>
      </c>
      <c r="M158" s="26" t="s">
        <v>97</v>
      </c>
      <c r="N158" s="39" t="s">
        <v>106</v>
      </c>
      <c r="O158" s="27">
        <v>12440</v>
      </c>
      <c r="P158" s="27">
        <v>6445</v>
      </c>
      <c r="Q158" s="27">
        <v>18885</v>
      </c>
      <c r="R158" s="28" t="s">
        <v>99</v>
      </c>
      <c r="S158" s="29">
        <f t="shared" si="2"/>
        <v>34.127614508869478</v>
      </c>
      <c r="T158" s="30">
        <v>2940</v>
      </c>
      <c r="U158" s="31">
        <v>620</v>
      </c>
      <c r="V158" s="31">
        <v>2475</v>
      </c>
      <c r="W158" s="31">
        <v>25.05</v>
      </c>
      <c r="X158" s="32">
        <v>0</v>
      </c>
      <c r="Y158" s="32">
        <v>0</v>
      </c>
      <c r="Z158" s="37" t="s">
        <v>108</v>
      </c>
    </row>
    <row r="159" spans="1:26" ht="15" x14ac:dyDescent="0.25">
      <c r="A159" s="9" t="s">
        <v>114</v>
      </c>
      <c r="B159" s="22" t="s">
        <v>358</v>
      </c>
      <c r="C159" s="22" t="s">
        <v>91</v>
      </c>
      <c r="D159" s="22" t="s">
        <v>359</v>
      </c>
      <c r="E159" s="9" t="s">
        <v>116</v>
      </c>
      <c r="F159" s="86" t="s">
        <v>94</v>
      </c>
      <c r="G159" s="40" t="s">
        <v>117</v>
      </c>
      <c r="H159" s="35">
        <v>200</v>
      </c>
      <c r="I159" s="25" t="s">
        <v>158</v>
      </c>
      <c r="J159" s="25"/>
      <c r="K159" s="35">
        <v>200</v>
      </c>
      <c r="L159" s="26">
        <v>3</v>
      </c>
      <c r="M159" s="26" t="s">
        <v>178</v>
      </c>
      <c r="N159" s="39" t="s">
        <v>113</v>
      </c>
      <c r="O159" s="27">
        <v>7325</v>
      </c>
      <c r="P159" s="36">
        <v>445</v>
      </c>
      <c r="Q159" s="27">
        <v>7770</v>
      </c>
      <c r="R159" s="28" t="s">
        <v>99</v>
      </c>
      <c r="S159" s="29">
        <f t="shared" si="2"/>
        <v>5.7271557271557274</v>
      </c>
      <c r="T159" s="30">
        <v>6555</v>
      </c>
      <c r="U159" s="31">
        <v>125</v>
      </c>
      <c r="V159" s="31">
        <v>1245</v>
      </c>
      <c r="W159" s="31">
        <v>10.039999999999999</v>
      </c>
      <c r="X159" s="32">
        <v>0</v>
      </c>
      <c r="Y159" s="32">
        <v>0</v>
      </c>
      <c r="Z159" s="37" t="s">
        <v>108</v>
      </c>
    </row>
    <row r="160" spans="1:26" ht="15" x14ac:dyDescent="0.25">
      <c r="A160" s="22" t="s">
        <v>114</v>
      </c>
      <c r="B160" s="22" t="s">
        <v>360</v>
      </c>
      <c r="C160" s="22" t="s">
        <v>91</v>
      </c>
      <c r="D160" s="34" t="s">
        <v>163</v>
      </c>
      <c r="E160" s="9" t="s">
        <v>93</v>
      </c>
      <c r="F160" s="86" t="s">
        <v>103</v>
      </c>
      <c r="G160" s="9" t="s">
        <v>117</v>
      </c>
      <c r="H160" s="24">
        <f>81</f>
        <v>81</v>
      </c>
      <c r="I160" s="25" t="s">
        <v>144</v>
      </c>
      <c r="J160" s="25"/>
      <c r="K160" s="26">
        <v>9</v>
      </c>
      <c r="L160" s="26">
        <v>4</v>
      </c>
      <c r="M160" s="26" t="s">
        <v>138</v>
      </c>
      <c r="N160" s="39" t="s">
        <v>106</v>
      </c>
      <c r="O160" s="27">
        <v>18190</v>
      </c>
      <c r="P160" s="36">
        <v>860</v>
      </c>
      <c r="Q160" s="27">
        <v>19045</v>
      </c>
      <c r="R160" s="28" t="s">
        <v>99</v>
      </c>
      <c r="S160" s="29">
        <f t="shared" si="2"/>
        <v>4.5156208978734576</v>
      </c>
      <c r="T160" s="30">
        <v>65</v>
      </c>
      <c r="U160" s="31">
        <v>215</v>
      </c>
      <c r="V160" s="31">
        <v>2490</v>
      </c>
      <c r="W160" s="31">
        <v>8.6300000000000008</v>
      </c>
      <c r="X160" s="32">
        <v>0</v>
      </c>
      <c r="Y160" s="32">
        <v>0</v>
      </c>
      <c r="Z160" s="37" t="s">
        <v>108</v>
      </c>
    </row>
    <row r="161" spans="1:26" ht="15" x14ac:dyDescent="0.25">
      <c r="A161" s="22" t="s">
        <v>89</v>
      </c>
      <c r="B161" s="22" t="s">
        <v>361</v>
      </c>
      <c r="C161" s="22" t="s">
        <v>91</v>
      </c>
      <c r="D161" s="34" t="s">
        <v>362</v>
      </c>
      <c r="E161" s="9" t="s">
        <v>102</v>
      </c>
      <c r="F161" s="86" t="s">
        <v>94</v>
      </c>
      <c r="G161" s="9" t="s">
        <v>95</v>
      </c>
      <c r="H161" s="35">
        <v>200</v>
      </c>
      <c r="I161" s="25" t="s">
        <v>144</v>
      </c>
      <c r="J161" s="25"/>
      <c r="K161" s="35">
        <v>200</v>
      </c>
      <c r="L161" s="26">
        <v>3</v>
      </c>
      <c r="M161" s="39" t="s">
        <v>119</v>
      </c>
      <c r="N161" s="39" t="s">
        <v>113</v>
      </c>
      <c r="O161" s="27">
        <v>9435</v>
      </c>
      <c r="P161" s="36">
        <v>640</v>
      </c>
      <c r="Q161" s="27">
        <v>10075</v>
      </c>
      <c r="R161" s="28" t="s">
        <v>99</v>
      </c>
      <c r="S161" s="29">
        <f t="shared" si="2"/>
        <v>6.3523573200992551</v>
      </c>
      <c r="T161" s="30">
        <v>3510</v>
      </c>
      <c r="U161" s="31">
        <v>265</v>
      </c>
      <c r="V161" s="31">
        <v>2945</v>
      </c>
      <c r="W161" s="31">
        <v>9</v>
      </c>
      <c r="X161" s="32">
        <v>0</v>
      </c>
      <c r="Y161" s="32">
        <v>0</v>
      </c>
      <c r="Z161" s="37" t="s">
        <v>108</v>
      </c>
    </row>
    <row r="162" spans="1:26" ht="15" x14ac:dyDescent="0.25">
      <c r="A162" s="22" t="s">
        <v>109</v>
      </c>
      <c r="B162" s="34" t="s">
        <v>363</v>
      </c>
      <c r="C162" s="22" t="s">
        <v>91</v>
      </c>
      <c r="D162" s="22" t="s">
        <v>127</v>
      </c>
      <c r="E162" s="12" t="s">
        <v>64</v>
      </c>
      <c r="F162" s="86" t="s">
        <v>132</v>
      </c>
      <c r="G162" s="9" t="s">
        <v>117</v>
      </c>
      <c r="H162" s="35">
        <v>200</v>
      </c>
      <c r="I162" s="25" t="s">
        <v>121</v>
      </c>
      <c r="J162" s="25"/>
      <c r="K162" s="35">
        <v>200</v>
      </c>
      <c r="L162" s="26" t="s">
        <v>141</v>
      </c>
      <c r="M162" s="42" t="s">
        <v>119</v>
      </c>
      <c r="N162" s="45" t="s">
        <v>133</v>
      </c>
      <c r="O162" s="36">
        <v>690</v>
      </c>
      <c r="P162" s="36">
        <v>60</v>
      </c>
      <c r="Q162" s="36">
        <v>750</v>
      </c>
      <c r="R162" s="28" t="s">
        <v>107</v>
      </c>
      <c r="S162" s="29">
        <f t="shared" si="2"/>
        <v>8</v>
      </c>
      <c r="T162" s="56">
        <v>0</v>
      </c>
      <c r="U162" s="31">
        <v>20</v>
      </c>
      <c r="V162" s="31">
        <v>280</v>
      </c>
      <c r="W162" s="31">
        <v>7.14</v>
      </c>
      <c r="X162" s="32">
        <v>0</v>
      </c>
      <c r="Y162" s="32">
        <v>0</v>
      </c>
      <c r="Z162" s="37" t="s">
        <v>108</v>
      </c>
    </row>
    <row r="163" spans="1:26" ht="15" x14ac:dyDescent="0.25">
      <c r="A163" s="22" t="s">
        <v>89</v>
      </c>
      <c r="B163" s="46" t="s">
        <v>364</v>
      </c>
      <c r="C163" s="9" t="s">
        <v>125</v>
      </c>
      <c r="D163" s="22" t="s">
        <v>365</v>
      </c>
      <c r="E163" s="9" t="s">
        <v>116</v>
      </c>
      <c r="F163" s="86" t="s">
        <v>94</v>
      </c>
      <c r="G163" s="9" t="s">
        <v>128</v>
      </c>
      <c r="H163" s="24">
        <v>16</v>
      </c>
      <c r="I163" s="25" t="s">
        <v>155</v>
      </c>
      <c r="J163" s="25" t="s">
        <v>122</v>
      </c>
      <c r="K163" s="26">
        <v>2</v>
      </c>
      <c r="L163" s="26">
        <v>2</v>
      </c>
      <c r="M163" s="26" t="s">
        <v>145</v>
      </c>
      <c r="N163" s="39" t="s">
        <v>135</v>
      </c>
      <c r="O163" s="27">
        <v>15280</v>
      </c>
      <c r="P163" s="27">
        <v>4185</v>
      </c>
      <c r="Q163" s="27">
        <v>19470</v>
      </c>
      <c r="R163" s="28" t="s">
        <v>99</v>
      </c>
      <c r="S163" s="29">
        <f t="shared" si="2"/>
        <v>21.494607087827429</v>
      </c>
      <c r="T163" s="30">
        <v>3755</v>
      </c>
      <c r="U163" s="31">
        <v>805</v>
      </c>
      <c r="V163" s="31">
        <v>4370</v>
      </c>
      <c r="W163" s="31">
        <v>18.420000000000002</v>
      </c>
      <c r="X163" s="32">
        <v>719</v>
      </c>
      <c r="Y163" s="33">
        <v>2309</v>
      </c>
      <c r="Z163" s="32">
        <v>31.139019999999999</v>
      </c>
    </row>
    <row r="164" spans="1:26" ht="15" x14ac:dyDescent="0.25">
      <c r="A164" s="9" t="s">
        <v>89</v>
      </c>
      <c r="B164" s="34" t="s">
        <v>366</v>
      </c>
      <c r="C164" s="22" t="s">
        <v>91</v>
      </c>
      <c r="D164" s="22" t="s">
        <v>127</v>
      </c>
      <c r="E164" s="9" t="s">
        <v>102</v>
      </c>
      <c r="F164" s="86" t="s">
        <v>94</v>
      </c>
      <c r="G164" s="40" t="s">
        <v>95</v>
      </c>
      <c r="H164" s="35">
        <v>200</v>
      </c>
      <c r="I164" s="25" t="s">
        <v>155</v>
      </c>
      <c r="J164" s="25" t="s">
        <v>122</v>
      </c>
      <c r="K164" s="35">
        <v>200</v>
      </c>
      <c r="L164" s="26">
        <v>4</v>
      </c>
      <c r="M164" s="26" t="s">
        <v>367</v>
      </c>
      <c r="N164" s="39" t="s">
        <v>113</v>
      </c>
      <c r="O164" s="27">
        <v>6265</v>
      </c>
      <c r="P164" s="36">
        <v>350</v>
      </c>
      <c r="Q164" s="27">
        <v>6620</v>
      </c>
      <c r="R164" s="28" t="s">
        <v>99</v>
      </c>
      <c r="S164" s="29">
        <f t="shared" si="2"/>
        <v>5.287009063444108</v>
      </c>
      <c r="T164" s="30">
        <v>1835</v>
      </c>
      <c r="U164" s="31">
        <v>65</v>
      </c>
      <c r="V164" s="31">
        <v>865</v>
      </c>
      <c r="W164" s="31">
        <v>7.51</v>
      </c>
      <c r="X164" s="32">
        <v>0</v>
      </c>
      <c r="Y164" s="32">
        <v>0</v>
      </c>
      <c r="Z164" s="37" t="s">
        <v>108</v>
      </c>
    </row>
    <row r="165" spans="1:26" ht="12.75" x14ac:dyDescent="0.2">
      <c r="E165" s="49"/>
      <c r="G165" s="49"/>
    </row>
    <row r="166" spans="1:26" ht="12.75" x14ac:dyDescent="0.2">
      <c r="E166" s="49"/>
      <c r="G166" s="49"/>
    </row>
    <row r="167" spans="1:26" ht="12.75" x14ac:dyDescent="0.2">
      <c r="E167" s="49"/>
      <c r="G167" s="49"/>
    </row>
    <row r="168" spans="1:26" ht="12.75" x14ac:dyDescent="0.2">
      <c r="E168" s="49"/>
      <c r="G168" s="49"/>
    </row>
    <row r="169" spans="1:26" ht="12.75" x14ac:dyDescent="0.2">
      <c r="E169" s="49"/>
      <c r="G169" s="49"/>
    </row>
    <row r="170" spans="1:26" ht="12.75" x14ac:dyDescent="0.2">
      <c r="E170" s="49"/>
      <c r="G170" s="49"/>
    </row>
    <row r="171" spans="1:26" ht="12.75" x14ac:dyDescent="0.2">
      <c r="E171" s="49"/>
      <c r="G171" s="49"/>
    </row>
    <row r="172" spans="1:26" ht="12.75" x14ac:dyDescent="0.2">
      <c r="E172" s="49"/>
      <c r="G172" s="49"/>
    </row>
    <row r="173" spans="1:26" ht="12.75" x14ac:dyDescent="0.2">
      <c r="E173" s="49"/>
      <c r="G173" s="49"/>
    </row>
    <row r="174" spans="1:26" ht="12.75" x14ac:dyDescent="0.2">
      <c r="C174" s="67" t="s">
        <v>86</v>
      </c>
      <c r="D174" s="72" t="s">
        <v>368</v>
      </c>
      <c r="E174" s="49"/>
      <c r="G174" s="49"/>
    </row>
    <row r="175" spans="1:26" ht="12.75" x14ac:dyDescent="0.2">
      <c r="C175" s="70" t="s">
        <v>91</v>
      </c>
      <c r="D175" s="75">
        <v>116</v>
      </c>
      <c r="E175" s="49"/>
      <c r="G175" s="49"/>
    </row>
    <row r="176" spans="1:26" ht="12.75" x14ac:dyDescent="0.2">
      <c r="C176" s="77" t="s">
        <v>125</v>
      </c>
      <c r="D176" s="80">
        <v>39</v>
      </c>
      <c r="E176" s="49"/>
      <c r="G176" s="49"/>
    </row>
    <row r="177" spans="3:7" ht="12.75" x14ac:dyDescent="0.2">
      <c r="C177" s="77" t="s">
        <v>165</v>
      </c>
      <c r="D177" s="80">
        <v>8</v>
      </c>
      <c r="E177" s="49"/>
      <c r="G177" s="49"/>
    </row>
    <row r="178" spans="3:7" ht="12.75" x14ac:dyDescent="0.2">
      <c r="C178" s="77" t="s">
        <v>401</v>
      </c>
      <c r="D178" s="80"/>
      <c r="E178" s="49"/>
      <c r="G178" s="49"/>
    </row>
    <row r="179" spans="3:7" ht="12.75" x14ac:dyDescent="0.2">
      <c r="C179" s="81" t="s">
        <v>369</v>
      </c>
      <c r="D179" s="85">
        <v>163</v>
      </c>
      <c r="E179" s="49"/>
      <c r="G179" s="49"/>
    </row>
    <row r="180" spans="3:7" ht="12.75" x14ac:dyDescent="0.2">
      <c r="E180" s="49"/>
      <c r="G180" s="49"/>
    </row>
    <row r="181" spans="3:7" ht="12.75" x14ac:dyDescent="0.2">
      <c r="E181" s="49"/>
      <c r="G181" s="49"/>
    </row>
    <row r="182" spans="3:7" ht="12.75" x14ac:dyDescent="0.2">
      <c r="E182" s="49"/>
      <c r="G182" s="49"/>
    </row>
    <row r="183" spans="3:7" ht="12.75" x14ac:dyDescent="0.2">
      <c r="E183" s="49"/>
      <c r="G183" s="49"/>
    </row>
    <row r="184" spans="3:7" ht="12.75" x14ac:dyDescent="0.2">
      <c r="E184" s="49"/>
      <c r="G184" s="49"/>
    </row>
    <row r="185" spans="3:7" ht="12.75" x14ac:dyDescent="0.2">
      <c r="E185" s="49"/>
      <c r="G185" s="49"/>
    </row>
    <row r="186" spans="3:7" ht="12.75" x14ac:dyDescent="0.2">
      <c r="E186" s="49"/>
      <c r="G186" s="49"/>
    </row>
    <row r="187" spans="3:7" ht="12.75" x14ac:dyDescent="0.2">
      <c r="E187" s="49"/>
      <c r="G187" s="49"/>
    </row>
    <row r="188" spans="3:7" ht="12.75" x14ac:dyDescent="0.2">
      <c r="E188" s="49"/>
      <c r="G188" s="49"/>
    </row>
    <row r="189" spans="3:7" ht="12.75" x14ac:dyDescent="0.2">
      <c r="E189" s="49"/>
      <c r="G189" s="49"/>
    </row>
    <row r="190" spans="3:7" ht="12.75" x14ac:dyDescent="0.2">
      <c r="E190" s="49"/>
      <c r="G190" s="49"/>
    </row>
    <row r="191" spans="3:7" ht="12.75" x14ac:dyDescent="0.2">
      <c r="E191" s="49"/>
      <c r="G191" s="49"/>
    </row>
    <row r="192" spans="3:7" ht="12.75" x14ac:dyDescent="0.2">
      <c r="E192" s="49"/>
      <c r="G192" s="49"/>
    </row>
    <row r="193" spans="5:7" ht="12.75" x14ac:dyDescent="0.2">
      <c r="E193" s="49"/>
      <c r="G193" s="49"/>
    </row>
    <row r="194" spans="5:7" ht="12.75" x14ac:dyDescent="0.2">
      <c r="E194" s="49"/>
      <c r="G194" s="49"/>
    </row>
    <row r="195" spans="5:7" ht="12.75" x14ac:dyDescent="0.2">
      <c r="E195" s="49"/>
      <c r="G195" s="49"/>
    </row>
    <row r="196" spans="5:7" ht="12.75" x14ac:dyDescent="0.2">
      <c r="E196" s="49"/>
      <c r="G196" s="49"/>
    </row>
    <row r="197" spans="5:7" ht="12.75" x14ac:dyDescent="0.2">
      <c r="E197" s="49"/>
      <c r="G197" s="49"/>
    </row>
    <row r="198" spans="5:7" ht="12.75" x14ac:dyDescent="0.2">
      <c r="E198" s="49"/>
      <c r="G198" s="49"/>
    </row>
    <row r="199" spans="5:7" ht="12.75" x14ac:dyDescent="0.2">
      <c r="E199" s="49"/>
      <c r="G199" s="49"/>
    </row>
    <row r="200" spans="5:7" ht="12.75" x14ac:dyDescent="0.2">
      <c r="E200" s="49"/>
      <c r="G200" s="49"/>
    </row>
    <row r="201" spans="5:7" ht="12.75" x14ac:dyDescent="0.2">
      <c r="E201" s="49"/>
      <c r="G201" s="49"/>
    </row>
    <row r="202" spans="5:7" ht="12.75" x14ac:dyDescent="0.2">
      <c r="E202" s="49"/>
      <c r="G202" s="49"/>
    </row>
    <row r="203" spans="5:7" ht="12.75" x14ac:dyDescent="0.2">
      <c r="E203" s="49"/>
      <c r="G203" s="49"/>
    </row>
    <row r="204" spans="5:7" ht="12.75" x14ac:dyDescent="0.2">
      <c r="E204" s="49"/>
      <c r="G204" s="49"/>
    </row>
    <row r="205" spans="5:7" ht="12.75" x14ac:dyDescent="0.2">
      <c r="E205" s="49"/>
      <c r="G205" s="49"/>
    </row>
    <row r="206" spans="5:7" ht="12.75" x14ac:dyDescent="0.2">
      <c r="E206" s="49"/>
      <c r="G206" s="49"/>
    </row>
    <row r="207" spans="5:7" ht="12.75" x14ac:dyDescent="0.2">
      <c r="E207" s="49"/>
      <c r="G207" s="49"/>
    </row>
    <row r="208" spans="5:7" ht="12.75" x14ac:dyDescent="0.2">
      <c r="E208" s="49"/>
      <c r="G208" s="49"/>
    </row>
    <row r="209" spans="5:7" ht="12.75" x14ac:dyDescent="0.2">
      <c r="E209" s="49"/>
      <c r="G209" s="49"/>
    </row>
    <row r="210" spans="5:7" ht="12.75" x14ac:dyDescent="0.2">
      <c r="E210" s="49"/>
      <c r="G210" s="49"/>
    </row>
    <row r="211" spans="5:7" ht="12.75" x14ac:dyDescent="0.2">
      <c r="E211" s="49"/>
      <c r="G211" s="49"/>
    </row>
    <row r="212" spans="5:7" ht="12.75" x14ac:dyDescent="0.2">
      <c r="E212" s="49"/>
      <c r="G212" s="49"/>
    </row>
    <row r="213" spans="5:7" ht="12.75" x14ac:dyDescent="0.2">
      <c r="E213" s="49"/>
      <c r="G213" s="49"/>
    </row>
    <row r="214" spans="5:7" ht="12.75" x14ac:dyDescent="0.2">
      <c r="E214" s="49"/>
      <c r="G214" s="49"/>
    </row>
    <row r="215" spans="5:7" ht="12.75" x14ac:dyDescent="0.2">
      <c r="E215" s="49"/>
      <c r="G215" s="49"/>
    </row>
    <row r="216" spans="5:7" ht="12.75" x14ac:dyDescent="0.2">
      <c r="E216" s="49"/>
      <c r="G216" s="49"/>
    </row>
    <row r="217" spans="5:7" ht="12.75" x14ac:dyDescent="0.2">
      <c r="E217" s="49"/>
      <c r="G217" s="49"/>
    </row>
    <row r="218" spans="5:7" ht="12.75" x14ac:dyDescent="0.2">
      <c r="E218" s="49"/>
      <c r="G218" s="49"/>
    </row>
    <row r="219" spans="5:7" ht="12.75" x14ac:dyDescent="0.2">
      <c r="E219" s="49"/>
      <c r="G219" s="49"/>
    </row>
    <row r="220" spans="5:7" ht="12.75" x14ac:dyDescent="0.2">
      <c r="E220" s="49"/>
      <c r="G220" s="49"/>
    </row>
    <row r="221" spans="5:7" ht="12.75" x14ac:dyDescent="0.2">
      <c r="E221" s="49"/>
      <c r="G221" s="49"/>
    </row>
    <row r="222" spans="5:7" ht="12.75" x14ac:dyDescent="0.2">
      <c r="E222" s="49"/>
      <c r="G222" s="49"/>
    </row>
    <row r="223" spans="5:7" ht="12.75" x14ac:dyDescent="0.2">
      <c r="E223" s="49"/>
      <c r="G223" s="49"/>
    </row>
    <row r="224" spans="5:7" ht="12.75" x14ac:dyDescent="0.2">
      <c r="E224" s="49"/>
      <c r="G224" s="49"/>
    </row>
    <row r="225" spans="5:7" ht="12.75" x14ac:dyDescent="0.2">
      <c r="E225" s="49"/>
      <c r="G225" s="49"/>
    </row>
    <row r="226" spans="5:7" ht="12.75" x14ac:dyDescent="0.2">
      <c r="E226" s="49"/>
      <c r="G226" s="49"/>
    </row>
    <row r="227" spans="5:7" ht="12.75" x14ac:dyDescent="0.2">
      <c r="E227" s="49"/>
      <c r="G227" s="49"/>
    </row>
    <row r="228" spans="5:7" ht="12.75" x14ac:dyDescent="0.2">
      <c r="E228" s="49"/>
      <c r="G228" s="49"/>
    </row>
    <row r="229" spans="5:7" ht="12.75" x14ac:dyDescent="0.2">
      <c r="E229" s="49"/>
      <c r="G229" s="49"/>
    </row>
    <row r="230" spans="5:7" ht="12.75" x14ac:dyDescent="0.2">
      <c r="E230" s="49"/>
      <c r="G230" s="49"/>
    </row>
    <row r="231" spans="5:7" ht="12.75" x14ac:dyDescent="0.2">
      <c r="E231" s="49"/>
      <c r="G231" s="49"/>
    </row>
    <row r="232" spans="5:7" ht="12.75" x14ac:dyDescent="0.2">
      <c r="E232" s="49"/>
      <c r="G232" s="49"/>
    </row>
    <row r="233" spans="5:7" ht="12.75" x14ac:dyDescent="0.2">
      <c r="E233" s="49"/>
      <c r="G233" s="49"/>
    </row>
    <row r="234" spans="5:7" ht="12.75" x14ac:dyDescent="0.2">
      <c r="E234" s="49"/>
      <c r="G234" s="49"/>
    </row>
    <row r="235" spans="5:7" ht="12.75" x14ac:dyDescent="0.2">
      <c r="E235" s="49"/>
      <c r="G235" s="49"/>
    </row>
    <row r="236" spans="5:7" ht="12.75" x14ac:dyDescent="0.2">
      <c r="E236" s="49"/>
      <c r="G236" s="49"/>
    </row>
    <row r="237" spans="5:7" ht="12.75" x14ac:dyDescent="0.2">
      <c r="E237" s="62"/>
      <c r="G237" s="49"/>
    </row>
    <row r="238" spans="5:7" ht="12.75" x14ac:dyDescent="0.2">
      <c r="E238" s="49"/>
      <c r="G238" s="49"/>
    </row>
    <row r="239" spans="5:7" ht="12.75" x14ac:dyDescent="0.2">
      <c r="E239" s="49"/>
      <c r="G239" s="49"/>
    </row>
    <row r="240" spans="5:7" ht="12.75" x14ac:dyDescent="0.2">
      <c r="E240" s="49"/>
      <c r="G240" s="49"/>
    </row>
    <row r="241" spans="5:7" ht="12.75" x14ac:dyDescent="0.2">
      <c r="E241" s="49"/>
      <c r="G241" s="49"/>
    </row>
    <row r="242" spans="5:7" ht="12.75" x14ac:dyDescent="0.2">
      <c r="E242" s="49"/>
      <c r="G242" s="49"/>
    </row>
    <row r="243" spans="5:7" ht="12.75" x14ac:dyDescent="0.2">
      <c r="E243" s="23"/>
      <c r="G243" s="49"/>
    </row>
    <row r="244" spans="5:7" ht="12.75" x14ac:dyDescent="0.2">
      <c r="E244" s="49"/>
      <c r="G244" s="49"/>
    </row>
    <row r="245" spans="5:7" ht="12.75" x14ac:dyDescent="0.2">
      <c r="E245" s="49"/>
      <c r="G245" s="49"/>
    </row>
    <row r="246" spans="5:7" ht="12.75" x14ac:dyDescent="0.2">
      <c r="E246" s="49"/>
      <c r="G246" s="49"/>
    </row>
    <row r="247" spans="5:7" ht="12.75" x14ac:dyDescent="0.2">
      <c r="E247" s="49"/>
      <c r="G247" s="49"/>
    </row>
    <row r="248" spans="5:7" ht="12.75" x14ac:dyDescent="0.2">
      <c r="E248" s="49"/>
      <c r="G248" s="49"/>
    </row>
    <row r="249" spans="5:7" ht="12.75" x14ac:dyDescent="0.2">
      <c r="E249" s="49"/>
      <c r="G249" s="49"/>
    </row>
    <row r="250" spans="5:7" ht="12.75" x14ac:dyDescent="0.2">
      <c r="E250" s="49"/>
      <c r="G250" s="49"/>
    </row>
    <row r="251" spans="5:7" ht="12.75" x14ac:dyDescent="0.2">
      <c r="E251" s="49"/>
      <c r="G251" s="49"/>
    </row>
    <row r="252" spans="5:7" ht="12.75" x14ac:dyDescent="0.2">
      <c r="E252" s="49"/>
      <c r="G252" s="49"/>
    </row>
    <row r="253" spans="5:7" ht="12.75" x14ac:dyDescent="0.2">
      <c r="E253" s="49"/>
      <c r="G253" s="49"/>
    </row>
    <row r="254" spans="5:7" ht="12.75" x14ac:dyDescent="0.2">
      <c r="E254" s="49"/>
      <c r="G254" s="49"/>
    </row>
    <row r="255" spans="5:7" ht="12.75" x14ac:dyDescent="0.2">
      <c r="E255" s="49"/>
      <c r="G255" s="49"/>
    </row>
    <row r="256" spans="5:7" ht="12.75" x14ac:dyDescent="0.2">
      <c r="E256" s="49"/>
      <c r="G256" s="49"/>
    </row>
    <row r="257" spans="5:7" ht="12.75" x14ac:dyDescent="0.2">
      <c r="E257" s="49"/>
      <c r="G257" s="49"/>
    </row>
    <row r="258" spans="5:7" ht="12.75" x14ac:dyDescent="0.2">
      <c r="E258" s="49"/>
      <c r="G258" s="49"/>
    </row>
    <row r="259" spans="5:7" ht="12.75" x14ac:dyDescent="0.2">
      <c r="E259" s="49"/>
      <c r="G259" s="49"/>
    </row>
    <row r="260" spans="5:7" ht="12.75" x14ac:dyDescent="0.2">
      <c r="E260" s="49"/>
      <c r="G260" s="49"/>
    </row>
    <row r="261" spans="5:7" ht="12.75" x14ac:dyDescent="0.2">
      <c r="E261" s="49"/>
      <c r="G261" s="49"/>
    </row>
    <row r="262" spans="5:7" ht="12.75" x14ac:dyDescent="0.2">
      <c r="E262" s="49"/>
      <c r="G262" s="49"/>
    </row>
    <row r="263" spans="5:7" ht="12.75" x14ac:dyDescent="0.2">
      <c r="E263" s="49"/>
      <c r="G263" s="49"/>
    </row>
    <row r="264" spans="5:7" ht="12.75" x14ac:dyDescent="0.2">
      <c r="E264" s="49"/>
      <c r="G264" s="49"/>
    </row>
    <row r="265" spans="5:7" ht="12.75" x14ac:dyDescent="0.2">
      <c r="E265" s="49"/>
      <c r="G265" s="49"/>
    </row>
    <row r="266" spans="5:7" ht="12.75" x14ac:dyDescent="0.2">
      <c r="E266" s="49"/>
      <c r="G266" s="49"/>
    </row>
    <row r="267" spans="5:7" ht="12.75" x14ac:dyDescent="0.2">
      <c r="E267" s="49"/>
      <c r="G267" s="49"/>
    </row>
    <row r="268" spans="5:7" ht="12.75" x14ac:dyDescent="0.2">
      <c r="E268" s="49"/>
      <c r="G268" s="49"/>
    </row>
    <row r="269" spans="5:7" ht="12.75" x14ac:dyDescent="0.2">
      <c r="E269" s="49"/>
      <c r="G269" s="49"/>
    </row>
    <row r="270" spans="5:7" ht="12.75" x14ac:dyDescent="0.2">
      <c r="E270" s="49"/>
      <c r="G270" s="49"/>
    </row>
    <row r="271" spans="5:7" ht="12.75" x14ac:dyDescent="0.2">
      <c r="E271" s="49"/>
      <c r="G271" s="49"/>
    </row>
    <row r="272" spans="5:7" ht="12.75" x14ac:dyDescent="0.2">
      <c r="E272" s="49"/>
      <c r="G272" s="49"/>
    </row>
    <row r="273" spans="5:7" ht="12.75" x14ac:dyDescent="0.2">
      <c r="E273" s="49"/>
      <c r="G273" s="49"/>
    </row>
    <row r="274" spans="5:7" ht="12.75" x14ac:dyDescent="0.2">
      <c r="E274" s="49"/>
      <c r="G274" s="49"/>
    </row>
    <row r="275" spans="5:7" ht="12.75" x14ac:dyDescent="0.2">
      <c r="E275" s="49"/>
      <c r="G275" s="49"/>
    </row>
    <row r="276" spans="5:7" ht="12.75" x14ac:dyDescent="0.2">
      <c r="E276" s="49"/>
      <c r="G276" s="49"/>
    </row>
    <row r="277" spans="5:7" ht="12.75" x14ac:dyDescent="0.2">
      <c r="E277" s="49"/>
      <c r="G277" s="49"/>
    </row>
    <row r="278" spans="5:7" ht="12.75" x14ac:dyDescent="0.2">
      <c r="E278" s="49"/>
      <c r="G278" s="49"/>
    </row>
    <row r="279" spans="5:7" ht="12.75" x14ac:dyDescent="0.2">
      <c r="E279" s="49"/>
      <c r="G279" s="49"/>
    </row>
    <row r="280" spans="5:7" ht="12.75" x14ac:dyDescent="0.2">
      <c r="E280" s="49"/>
      <c r="G280" s="49"/>
    </row>
    <row r="281" spans="5:7" ht="12.75" x14ac:dyDescent="0.2">
      <c r="E281" s="49"/>
      <c r="G281" s="49"/>
    </row>
    <row r="282" spans="5:7" ht="12.75" x14ac:dyDescent="0.2">
      <c r="E282" s="49"/>
      <c r="G282" s="49"/>
    </row>
    <row r="283" spans="5:7" ht="12.75" x14ac:dyDescent="0.2">
      <c r="E283" s="49"/>
      <c r="G283" s="49"/>
    </row>
    <row r="284" spans="5:7" ht="12.75" x14ac:dyDescent="0.2">
      <c r="E284" s="49"/>
      <c r="G284" s="49"/>
    </row>
    <row r="285" spans="5:7" ht="12.75" x14ac:dyDescent="0.2">
      <c r="E285" s="49"/>
      <c r="G285" s="49"/>
    </row>
    <row r="286" spans="5:7" ht="12.75" x14ac:dyDescent="0.2">
      <c r="E286" s="49"/>
      <c r="G286" s="49"/>
    </row>
    <row r="287" spans="5:7" ht="12.75" x14ac:dyDescent="0.2">
      <c r="E287" s="49"/>
      <c r="G287" s="49"/>
    </row>
    <row r="288" spans="5:7" ht="12.75" x14ac:dyDescent="0.2">
      <c r="E288" s="49"/>
      <c r="G288" s="49"/>
    </row>
    <row r="289" spans="5:7" ht="12.75" x14ac:dyDescent="0.2">
      <c r="E289" s="49"/>
      <c r="G289" s="49"/>
    </row>
    <row r="290" spans="5:7" ht="12.75" x14ac:dyDescent="0.2">
      <c r="E290" s="49"/>
      <c r="G290" s="49"/>
    </row>
    <row r="291" spans="5:7" ht="12.75" x14ac:dyDescent="0.2">
      <c r="E291" s="49"/>
      <c r="G291" s="49"/>
    </row>
    <row r="292" spans="5:7" ht="12.75" x14ac:dyDescent="0.2">
      <c r="E292" s="49"/>
      <c r="G292" s="49"/>
    </row>
    <row r="293" spans="5:7" ht="12.75" x14ac:dyDescent="0.2">
      <c r="E293" s="49"/>
      <c r="G293" s="49"/>
    </row>
    <row r="294" spans="5:7" ht="12.75" x14ac:dyDescent="0.2">
      <c r="E294" s="49"/>
      <c r="G294" s="49"/>
    </row>
    <row r="295" spans="5:7" ht="12.75" x14ac:dyDescent="0.2">
      <c r="E295" s="49"/>
      <c r="G295" s="49"/>
    </row>
    <row r="296" spans="5:7" ht="12.75" x14ac:dyDescent="0.2">
      <c r="E296" s="49"/>
      <c r="G296" s="49"/>
    </row>
    <row r="297" spans="5:7" ht="12.75" x14ac:dyDescent="0.2">
      <c r="E297" s="49"/>
      <c r="G297" s="49"/>
    </row>
    <row r="298" spans="5:7" ht="12.75" x14ac:dyDescent="0.2">
      <c r="E298" s="49"/>
      <c r="G298" s="49"/>
    </row>
    <row r="299" spans="5:7" ht="12.75" x14ac:dyDescent="0.2">
      <c r="E299" s="49"/>
      <c r="G299" s="49"/>
    </row>
    <row r="300" spans="5:7" ht="12.75" x14ac:dyDescent="0.2">
      <c r="E300" s="49"/>
      <c r="G300" s="49"/>
    </row>
    <row r="301" spans="5:7" ht="12.75" x14ac:dyDescent="0.2">
      <c r="E301" s="49"/>
      <c r="G301" s="49"/>
    </row>
    <row r="302" spans="5:7" ht="12.75" x14ac:dyDescent="0.2">
      <c r="E302" s="49"/>
      <c r="G302" s="49"/>
    </row>
    <row r="303" spans="5:7" ht="12.75" x14ac:dyDescent="0.2">
      <c r="E303" s="49"/>
      <c r="G303" s="49"/>
    </row>
    <row r="304" spans="5:7" ht="12.75" x14ac:dyDescent="0.2">
      <c r="E304" s="49"/>
      <c r="G304" s="49"/>
    </row>
    <row r="305" spans="5:7" ht="12.75" x14ac:dyDescent="0.2">
      <c r="E305" s="49"/>
      <c r="G305" s="49"/>
    </row>
    <row r="306" spans="5:7" ht="12.75" x14ac:dyDescent="0.2">
      <c r="E306" s="49"/>
      <c r="G306" s="49"/>
    </row>
    <row r="307" spans="5:7" ht="12.75" x14ac:dyDescent="0.2">
      <c r="E307" s="49"/>
      <c r="G307" s="49"/>
    </row>
    <row r="308" spans="5:7" ht="12.75" x14ac:dyDescent="0.2">
      <c r="E308" s="49"/>
      <c r="G308" s="49"/>
    </row>
    <row r="309" spans="5:7" ht="12.75" x14ac:dyDescent="0.2">
      <c r="E309" s="49"/>
      <c r="G309" s="49"/>
    </row>
    <row r="310" spans="5:7" ht="12.75" x14ac:dyDescent="0.2">
      <c r="E310" s="49"/>
      <c r="G310" s="49"/>
    </row>
    <row r="311" spans="5:7" ht="12.75" x14ac:dyDescent="0.2">
      <c r="E311" s="49"/>
      <c r="G311" s="49"/>
    </row>
    <row r="312" spans="5:7" ht="12.75" x14ac:dyDescent="0.2">
      <c r="E312" s="49"/>
      <c r="G312" s="49"/>
    </row>
    <row r="313" spans="5:7" ht="12.75" x14ac:dyDescent="0.2">
      <c r="E313" s="49"/>
      <c r="G313" s="49"/>
    </row>
    <row r="314" spans="5:7" ht="12.75" x14ac:dyDescent="0.2">
      <c r="E314" s="49"/>
      <c r="G314" s="49"/>
    </row>
    <row r="315" spans="5:7" ht="12.75" x14ac:dyDescent="0.2">
      <c r="E315" s="49"/>
      <c r="G315" s="49"/>
    </row>
    <row r="316" spans="5:7" ht="12.75" x14ac:dyDescent="0.2">
      <c r="E316" s="49"/>
      <c r="G316" s="49"/>
    </row>
    <row r="317" spans="5:7" ht="12.75" x14ac:dyDescent="0.2">
      <c r="E317" s="49"/>
      <c r="G317" s="49"/>
    </row>
    <row r="318" spans="5:7" ht="12.75" x14ac:dyDescent="0.2">
      <c r="E318" s="49"/>
      <c r="G318" s="49"/>
    </row>
    <row r="319" spans="5:7" ht="12.75" x14ac:dyDescent="0.2">
      <c r="E319" s="49"/>
      <c r="G319" s="49"/>
    </row>
    <row r="320" spans="5:7" ht="12.75" x14ac:dyDescent="0.2">
      <c r="E320" s="49"/>
      <c r="G320" s="49"/>
    </row>
    <row r="321" spans="5:7" ht="12.75" x14ac:dyDescent="0.2">
      <c r="E321" s="49"/>
      <c r="G321" s="49"/>
    </row>
    <row r="322" spans="5:7" ht="12.75" x14ac:dyDescent="0.2">
      <c r="E322" s="49"/>
      <c r="G322" s="49"/>
    </row>
    <row r="323" spans="5:7" ht="12.75" x14ac:dyDescent="0.2">
      <c r="E323" s="49"/>
      <c r="G323" s="49"/>
    </row>
    <row r="324" spans="5:7" ht="12.75" x14ac:dyDescent="0.2">
      <c r="E324" s="49"/>
      <c r="G324" s="49"/>
    </row>
    <row r="325" spans="5:7" ht="12.75" x14ac:dyDescent="0.2">
      <c r="E325" s="49"/>
      <c r="G325" s="49"/>
    </row>
    <row r="326" spans="5:7" ht="12.75" x14ac:dyDescent="0.2">
      <c r="E326" s="49"/>
      <c r="G326" s="49"/>
    </row>
    <row r="327" spans="5:7" ht="12.75" x14ac:dyDescent="0.2">
      <c r="E327" s="49"/>
      <c r="G327" s="49"/>
    </row>
    <row r="328" spans="5:7" ht="15" x14ac:dyDescent="0.25">
      <c r="E328" s="12"/>
      <c r="G328" s="49"/>
    </row>
    <row r="329" spans="5:7" ht="12.75" x14ac:dyDescent="0.2">
      <c r="E329" s="49"/>
      <c r="G329" s="49"/>
    </row>
    <row r="330" spans="5:7" ht="12.75" x14ac:dyDescent="0.2">
      <c r="E330" s="49"/>
      <c r="G330" s="49"/>
    </row>
    <row r="331" spans="5:7" ht="12.75" x14ac:dyDescent="0.2">
      <c r="E331" s="49"/>
      <c r="G331" s="49"/>
    </row>
    <row r="332" spans="5:7" ht="12.75" x14ac:dyDescent="0.2">
      <c r="E332" s="49"/>
      <c r="G332" s="49"/>
    </row>
    <row r="333" spans="5:7" ht="12.75" x14ac:dyDescent="0.2">
      <c r="E333" s="49"/>
      <c r="G333" s="49"/>
    </row>
    <row r="334" spans="5:7" ht="12.75" x14ac:dyDescent="0.2">
      <c r="E334" s="49"/>
      <c r="G334" s="49"/>
    </row>
    <row r="335" spans="5:7" ht="12.75" x14ac:dyDescent="0.2">
      <c r="E335" s="49"/>
      <c r="G335" s="49"/>
    </row>
    <row r="336" spans="5:7" ht="12.75" x14ac:dyDescent="0.2">
      <c r="E336" s="49"/>
      <c r="G336" s="49"/>
    </row>
    <row r="337" spans="5:7" ht="12.75" x14ac:dyDescent="0.2">
      <c r="E337" s="49"/>
      <c r="G337" s="49"/>
    </row>
    <row r="338" spans="5:7" ht="12.75" x14ac:dyDescent="0.2">
      <c r="E338" s="49"/>
      <c r="G338" s="49"/>
    </row>
    <row r="339" spans="5:7" ht="12.75" x14ac:dyDescent="0.2">
      <c r="E339" s="49"/>
      <c r="G339" s="49"/>
    </row>
    <row r="340" spans="5:7" ht="12.75" x14ac:dyDescent="0.2">
      <c r="E340" s="49"/>
      <c r="G340" s="49"/>
    </row>
    <row r="341" spans="5:7" ht="12.75" x14ac:dyDescent="0.2">
      <c r="E341" s="49"/>
      <c r="G341" s="49"/>
    </row>
    <row r="342" spans="5:7" ht="12.75" x14ac:dyDescent="0.2">
      <c r="E342" s="49"/>
      <c r="G342" s="49"/>
    </row>
    <row r="343" spans="5:7" ht="12.75" x14ac:dyDescent="0.2">
      <c r="E343" s="49"/>
      <c r="G343" s="49"/>
    </row>
    <row r="344" spans="5:7" ht="12.75" x14ac:dyDescent="0.2">
      <c r="E344" s="49"/>
      <c r="G344" s="49"/>
    </row>
    <row r="345" spans="5:7" ht="12.75" x14ac:dyDescent="0.2">
      <c r="E345" s="49"/>
      <c r="G345" s="49"/>
    </row>
    <row r="346" spans="5:7" ht="12.75" x14ac:dyDescent="0.2">
      <c r="E346" s="49"/>
      <c r="G346" s="49"/>
    </row>
    <row r="347" spans="5:7" ht="12.75" x14ac:dyDescent="0.2">
      <c r="E347" s="49"/>
      <c r="G347" s="49"/>
    </row>
    <row r="348" spans="5:7" ht="12.75" x14ac:dyDescent="0.2">
      <c r="E348" s="49"/>
      <c r="G348" s="49"/>
    </row>
    <row r="349" spans="5:7" ht="12.75" x14ac:dyDescent="0.2">
      <c r="E349" s="49"/>
      <c r="G349" s="49"/>
    </row>
    <row r="350" spans="5:7" ht="12.75" x14ac:dyDescent="0.2">
      <c r="E350" s="49"/>
      <c r="G350" s="49"/>
    </row>
    <row r="351" spans="5:7" ht="12.75" x14ac:dyDescent="0.2">
      <c r="E351" s="49"/>
      <c r="G351" s="49"/>
    </row>
    <row r="352" spans="5:7" ht="12.75" x14ac:dyDescent="0.2">
      <c r="E352" s="49"/>
      <c r="G352" s="49"/>
    </row>
    <row r="353" spans="5:7" ht="12.75" x14ac:dyDescent="0.2">
      <c r="E353" s="49"/>
      <c r="G353" s="49"/>
    </row>
    <row r="354" spans="5:7" ht="12.75" x14ac:dyDescent="0.2">
      <c r="E354" s="49"/>
      <c r="G354" s="49"/>
    </row>
    <row r="355" spans="5:7" ht="12.75" x14ac:dyDescent="0.2">
      <c r="E355" s="49"/>
      <c r="G355" s="49"/>
    </row>
    <row r="356" spans="5:7" ht="12.75" x14ac:dyDescent="0.2">
      <c r="E356" s="49"/>
      <c r="G356" s="49"/>
    </row>
    <row r="357" spans="5:7" ht="12.75" x14ac:dyDescent="0.2">
      <c r="E357" s="49"/>
      <c r="G357" s="49"/>
    </row>
    <row r="358" spans="5:7" ht="12.75" x14ac:dyDescent="0.2">
      <c r="E358" s="49"/>
      <c r="G358" s="49"/>
    </row>
    <row r="359" spans="5:7" ht="12.75" x14ac:dyDescent="0.2">
      <c r="E359" s="49"/>
      <c r="G359" s="49"/>
    </row>
    <row r="360" spans="5:7" ht="12.75" x14ac:dyDescent="0.2">
      <c r="E360" s="49"/>
      <c r="G360" s="49"/>
    </row>
    <row r="361" spans="5:7" ht="12.75" x14ac:dyDescent="0.2">
      <c r="E361" s="49"/>
      <c r="G361" s="49"/>
    </row>
    <row r="362" spans="5:7" ht="12.75" x14ac:dyDescent="0.2">
      <c r="E362" s="49"/>
      <c r="G362" s="49"/>
    </row>
    <row r="363" spans="5:7" ht="12.75" x14ac:dyDescent="0.2">
      <c r="E363" s="49"/>
      <c r="G363" s="49"/>
    </row>
    <row r="364" spans="5:7" ht="12.75" x14ac:dyDescent="0.2">
      <c r="E364" s="49"/>
      <c r="G364" s="49"/>
    </row>
    <row r="365" spans="5:7" ht="12.75" x14ac:dyDescent="0.2">
      <c r="E365" s="49"/>
      <c r="G365" s="49"/>
    </row>
    <row r="366" spans="5:7" ht="12.75" x14ac:dyDescent="0.2">
      <c r="E366" s="49"/>
      <c r="G366" s="49"/>
    </row>
    <row r="367" spans="5:7" ht="12.75" x14ac:dyDescent="0.2">
      <c r="E367" s="49"/>
      <c r="G367" s="49"/>
    </row>
    <row r="368" spans="5:7" ht="12.75" x14ac:dyDescent="0.2">
      <c r="E368" s="49"/>
      <c r="G368" s="49"/>
    </row>
    <row r="369" spans="5:7" ht="12.75" x14ac:dyDescent="0.2">
      <c r="E369" s="49"/>
      <c r="G369" s="49"/>
    </row>
    <row r="370" spans="5:7" ht="12.75" x14ac:dyDescent="0.2">
      <c r="E370" s="49"/>
      <c r="G370" s="49"/>
    </row>
    <row r="371" spans="5:7" ht="12.75" x14ac:dyDescent="0.2">
      <c r="E371" s="49"/>
      <c r="G371" s="49"/>
    </row>
    <row r="372" spans="5:7" ht="12.75" x14ac:dyDescent="0.2">
      <c r="E372" s="49"/>
      <c r="G372" s="49"/>
    </row>
    <row r="373" spans="5:7" ht="12.75" x14ac:dyDescent="0.2">
      <c r="E373" s="49"/>
      <c r="G373" s="49"/>
    </row>
    <row r="374" spans="5:7" ht="12.75" x14ac:dyDescent="0.2">
      <c r="E374" s="49"/>
      <c r="G374" s="49"/>
    </row>
    <row r="375" spans="5:7" ht="12.75" x14ac:dyDescent="0.2">
      <c r="E375" s="49"/>
      <c r="G375" s="49"/>
    </row>
    <row r="376" spans="5:7" ht="12.75" x14ac:dyDescent="0.2">
      <c r="E376" s="49"/>
      <c r="G376" s="49"/>
    </row>
    <row r="377" spans="5:7" ht="12.75" x14ac:dyDescent="0.2">
      <c r="E377" s="49"/>
      <c r="G377" s="49"/>
    </row>
    <row r="378" spans="5:7" ht="12.75" x14ac:dyDescent="0.2">
      <c r="E378" s="49"/>
      <c r="G378" s="49"/>
    </row>
    <row r="379" spans="5:7" ht="12.75" x14ac:dyDescent="0.2">
      <c r="E379" s="49"/>
      <c r="G379" s="49"/>
    </row>
    <row r="380" spans="5:7" ht="12.75" x14ac:dyDescent="0.2">
      <c r="E380" s="49"/>
      <c r="G380" s="49"/>
    </row>
    <row r="381" spans="5:7" ht="12.75" x14ac:dyDescent="0.2">
      <c r="E381" s="49"/>
      <c r="G381" s="49"/>
    </row>
    <row r="382" spans="5:7" ht="12.75" x14ac:dyDescent="0.2">
      <c r="E382" s="49"/>
      <c r="G382" s="49"/>
    </row>
    <row r="383" spans="5:7" ht="12.75" x14ac:dyDescent="0.2">
      <c r="E383" s="49"/>
      <c r="G383" s="49"/>
    </row>
    <row r="384" spans="5:7" ht="12.75" x14ac:dyDescent="0.2">
      <c r="E384" s="49"/>
      <c r="G384" s="49"/>
    </row>
    <row r="385" spans="5:7" ht="12.75" x14ac:dyDescent="0.2">
      <c r="E385" s="49"/>
      <c r="G385" s="49"/>
    </row>
    <row r="386" spans="5:7" ht="12.75" x14ac:dyDescent="0.2">
      <c r="E386" s="49"/>
      <c r="G386" s="49"/>
    </row>
    <row r="387" spans="5:7" ht="12.75" x14ac:dyDescent="0.2">
      <c r="E387" s="49"/>
      <c r="G387" s="49"/>
    </row>
    <row r="388" spans="5:7" ht="12.75" x14ac:dyDescent="0.2">
      <c r="E388" s="49"/>
      <c r="G388" s="49"/>
    </row>
    <row r="389" spans="5:7" ht="12.75" x14ac:dyDescent="0.2">
      <c r="E389" s="49"/>
      <c r="G389" s="49"/>
    </row>
    <row r="390" spans="5:7" ht="12.75" x14ac:dyDescent="0.2">
      <c r="E390" s="49"/>
      <c r="G390" s="49"/>
    </row>
    <row r="391" spans="5:7" ht="12.75" x14ac:dyDescent="0.2">
      <c r="E391" s="49"/>
      <c r="G391" s="49"/>
    </row>
    <row r="392" spans="5:7" ht="12.75" x14ac:dyDescent="0.2">
      <c r="E392" s="49"/>
      <c r="G392" s="49"/>
    </row>
    <row r="393" spans="5:7" ht="12.75" x14ac:dyDescent="0.2">
      <c r="E393" s="49"/>
      <c r="G393" s="49"/>
    </row>
    <row r="394" spans="5:7" ht="12.75" x14ac:dyDescent="0.2">
      <c r="E394" s="49"/>
      <c r="G394" s="49"/>
    </row>
    <row r="395" spans="5:7" ht="12.75" x14ac:dyDescent="0.2">
      <c r="E395" s="49"/>
      <c r="G395" s="49"/>
    </row>
    <row r="396" spans="5:7" ht="12.75" x14ac:dyDescent="0.2">
      <c r="E396" s="49"/>
      <c r="G396" s="49"/>
    </row>
    <row r="397" spans="5:7" ht="12.75" x14ac:dyDescent="0.2">
      <c r="E397" s="49"/>
      <c r="G397" s="49"/>
    </row>
    <row r="398" spans="5:7" ht="12.75" x14ac:dyDescent="0.2">
      <c r="E398" s="49"/>
      <c r="G398" s="49"/>
    </row>
    <row r="399" spans="5:7" ht="12.75" x14ac:dyDescent="0.2">
      <c r="E399" s="49"/>
      <c r="G399" s="49"/>
    </row>
    <row r="400" spans="5:7" ht="12.75" x14ac:dyDescent="0.2">
      <c r="E400" s="49"/>
      <c r="G400" s="49"/>
    </row>
    <row r="401" spans="5:7" ht="12.75" x14ac:dyDescent="0.2">
      <c r="E401" s="62"/>
      <c r="G401" s="49"/>
    </row>
    <row r="402" spans="5:7" ht="12.75" x14ac:dyDescent="0.2">
      <c r="E402" s="49"/>
      <c r="G402" s="49"/>
    </row>
    <row r="403" spans="5:7" ht="12.75" x14ac:dyDescent="0.2">
      <c r="E403" s="49"/>
      <c r="G403" s="49"/>
    </row>
    <row r="404" spans="5:7" ht="12.75" x14ac:dyDescent="0.2">
      <c r="E404" s="49"/>
      <c r="G404" s="49"/>
    </row>
    <row r="405" spans="5:7" ht="12.75" x14ac:dyDescent="0.2">
      <c r="E405" s="49"/>
      <c r="G405" s="49"/>
    </row>
    <row r="406" spans="5:7" ht="12.75" x14ac:dyDescent="0.2">
      <c r="E406" s="49"/>
      <c r="G406" s="49"/>
    </row>
    <row r="407" spans="5:7" ht="12.75" x14ac:dyDescent="0.2">
      <c r="E407" s="23"/>
      <c r="G407" s="49"/>
    </row>
    <row r="408" spans="5:7" ht="12.75" x14ac:dyDescent="0.2">
      <c r="E408" s="49"/>
      <c r="G408" s="49"/>
    </row>
    <row r="409" spans="5:7" ht="12.75" x14ac:dyDescent="0.2">
      <c r="E409" s="49"/>
      <c r="G409" s="49"/>
    </row>
    <row r="410" spans="5:7" ht="12.75" x14ac:dyDescent="0.2">
      <c r="E410" s="49"/>
      <c r="G410" s="49"/>
    </row>
    <row r="411" spans="5:7" ht="12.75" x14ac:dyDescent="0.2">
      <c r="E411" s="49"/>
      <c r="G411" s="49"/>
    </row>
    <row r="412" spans="5:7" ht="12.75" x14ac:dyDescent="0.2">
      <c r="E412" s="49"/>
      <c r="G412" s="49"/>
    </row>
    <row r="413" spans="5:7" ht="12.75" x14ac:dyDescent="0.2">
      <c r="E413" s="49"/>
      <c r="G413" s="49"/>
    </row>
    <row r="414" spans="5:7" ht="12.75" x14ac:dyDescent="0.2">
      <c r="E414" s="49"/>
      <c r="G414" s="49"/>
    </row>
    <row r="415" spans="5:7" ht="12.75" x14ac:dyDescent="0.2">
      <c r="E415" s="49"/>
      <c r="G415" s="49"/>
    </row>
    <row r="416" spans="5:7" ht="12.75" x14ac:dyDescent="0.2">
      <c r="E416" s="49"/>
      <c r="G416" s="49"/>
    </row>
    <row r="417" spans="5:7" ht="12.75" x14ac:dyDescent="0.2">
      <c r="E417" s="49"/>
      <c r="G417" s="49"/>
    </row>
    <row r="418" spans="5:7" ht="12.75" x14ac:dyDescent="0.2">
      <c r="E418" s="49"/>
      <c r="G418" s="49"/>
    </row>
    <row r="419" spans="5:7" ht="12.75" x14ac:dyDescent="0.2">
      <c r="E419" s="49"/>
      <c r="G419" s="49"/>
    </row>
    <row r="420" spans="5:7" ht="12.75" x14ac:dyDescent="0.2">
      <c r="E420" s="49"/>
      <c r="G420" s="49"/>
    </row>
    <row r="421" spans="5:7" ht="12.75" x14ac:dyDescent="0.2">
      <c r="E421" s="49"/>
      <c r="G421" s="49"/>
    </row>
    <row r="422" spans="5:7" ht="12.75" x14ac:dyDescent="0.2">
      <c r="E422" s="49"/>
      <c r="G422" s="49"/>
    </row>
    <row r="423" spans="5:7" ht="12.75" x14ac:dyDescent="0.2">
      <c r="E423" s="49"/>
      <c r="G423" s="49"/>
    </row>
    <row r="424" spans="5:7" ht="12.75" x14ac:dyDescent="0.2">
      <c r="E424" s="49"/>
      <c r="G424" s="49"/>
    </row>
    <row r="425" spans="5:7" ht="12.75" x14ac:dyDescent="0.2">
      <c r="E425" s="49"/>
      <c r="G425" s="49"/>
    </row>
    <row r="426" spans="5:7" ht="12.75" x14ac:dyDescent="0.2">
      <c r="E426" s="49"/>
      <c r="G426" s="49"/>
    </row>
    <row r="427" spans="5:7" ht="12.75" x14ac:dyDescent="0.2">
      <c r="E427" s="49"/>
      <c r="G427" s="49"/>
    </row>
    <row r="428" spans="5:7" ht="12.75" x14ac:dyDescent="0.2">
      <c r="E428" s="49"/>
      <c r="G428" s="49"/>
    </row>
    <row r="429" spans="5:7" ht="12.75" x14ac:dyDescent="0.2">
      <c r="E429" s="49"/>
      <c r="G429" s="49"/>
    </row>
    <row r="430" spans="5:7" ht="12.75" x14ac:dyDescent="0.2">
      <c r="E430" s="49"/>
      <c r="G430" s="49"/>
    </row>
    <row r="431" spans="5:7" ht="12.75" x14ac:dyDescent="0.2">
      <c r="E431" s="49"/>
      <c r="G431" s="49"/>
    </row>
    <row r="432" spans="5:7" ht="12.75" x14ac:dyDescent="0.2">
      <c r="E432" s="49"/>
      <c r="G432" s="49"/>
    </row>
    <row r="433" spans="5:7" ht="12.75" x14ac:dyDescent="0.2">
      <c r="E433" s="49"/>
      <c r="G433" s="49"/>
    </row>
    <row r="434" spans="5:7" ht="12.75" x14ac:dyDescent="0.2">
      <c r="E434" s="49"/>
      <c r="G434" s="49"/>
    </row>
    <row r="435" spans="5:7" ht="12.75" x14ac:dyDescent="0.2">
      <c r="E435" s="49"/>
      <c r="G435" s="49"/>
    </row>
    <row r="436" spans="5:7" ht="12.75" x14ac:dyDescent="0.2">
      <c r="E436" s="49"/>
      <c r="G436" s="49"/>
    </row>
    <row r="437" spans="5:7" ht="12.75" x14ac:dyDescent="0.2">
      <c r="E437" s="49"/>
      <c r="G437" s="49"/>
    </row>
    <row r="438" spans="5:7" ht="12.75" x14ac:dyDescent="0.2">
      <c r="E438" s="49"/>
      <c r="G438" s="49"/>
    </row>
    <row r="439" spans="5:7" ht="12.75" x14ac:dyDescent="0.2">
      <c r="E439" s="49"/>
      <c r="G439" s="49"/>
    </row>
    <row r="440" spans="5:7" ht="12.75" x14ac:dyDescent="0.2">
      <c r="E440" s="49"/>
      <c r="G440" s="49"/>
    </row>
    <row r="441" spans="5:7" ht="12.75" x14ac:dyDescent="0.2">
      <c r="E441" s="49"/>
      <c r="G441" s="49"/>
    </row>
    <row r="442" spans="5:7" ht="12.75" x14ac:dyDescent="0.2">
      <c r="E442" s="49"/>
      <c r="G442" s="49"/>
    </row>
    <row r="443" spans="5:7" ht="12.75" x14ac:dyDescent="0.2">
      <c r="E443" s="49"/>
      <c r="G443" s="49"/>
    </row>
    <row r="444" spans="5:7" ht="12.75" x14ac:dyDescent="0.2">
      <c r="E444" s="49"/>
      <c r="G444" s="49"/>
    </row>
    <row r="445" spans="5:7" ht="12.75" x14ac:dyDescent="0.2">
      <c r="E445" s="49"/>
      <c r="G445" s="49"/>
    </row>
    <row r="446" spans="5:7" ht="12.75" x14ac:dyDescent="0.2">
      <c r="E446" s="49"/>
      <c r="G446" s="49"/>
    </row>
    <row r="447" spans="5:7" ht="12.75" x14ac:dyDescent="0.2">
      <c r="E447" s="49"/>
      <c r="G447" s="49"/>
    </row>
    <row r="448" spans="5:7" ht="12.75" x14ac:dyDescent="0.2">
      <c r="E448" s="49"/>
      <c r="G448" s="49"/>
    </row>
    <row r="449" spans="5:7" ht="12.75" x14ac:dyDescent="0.2">
      <c r="E449" s="49"/>
      <c r="G449" s="49"/>
    </row>
    <row r="450" spans="5:7" ht="12.75" x14ac:dyDescent="0.2">
      <c r="E450" s="49"/>
      <c r="G450" s="49"/>
    </row>
    <row r="451" spans="5:7" ht="12.75" x14ac:dyDescent="0.2">
      <c r="E451" s="49"/>
      <c r="G451" s="49"/>
    </row>
    <row r="452" spans="5:7" ht="12.75" x14ac:dyDescent="0.2">
      <c r="E452" s="49"/>
      <c r="G452" s="49"/>
    </row>
    <row r="453" spans="5:7" ht="12.75" x14ac:dyDescent="0.2">
      <c r="E453" s="49"/>
      <c r="G453" s="49"/>
    </row>
    <row r="454" spans="5:7" ht="12.75" x14ac:dyDescent="0.2">
      <c r="E454" s="49"/>
      <c r="G454" s="49"/>
    </row>
    <row r="455" spans="5:7" ht="12.75" x14ac:dyDescent="0.2">
      <c r="E455" s="49"/>
      <c r="G455" s="49"/>
    </row>
    <row r="456" spans="5:7" ht="12.75" x14ac:dyDescent="0.2">
      <c r="E456" s="49"/>
      <c r="G456" s="49"/>
    </row>
    <row r="457" spans="5:7" ht="12.75" x14ac:dyDescent="0.2">
      <c r="E457" s="49"/>
      <c r="G457" s="49"/>
    </row>
    <row r="458" spans="5:7" ht="12.75" x14ac:dyDescent="0.2">
      <c r="E458" s="49"/>
      <c r="G458" s="49"/>
    </row>
    <row r="459" spans="5:7" ht="12.75" x14ac:dyDescent="0.2">
      <c r="E459" s="49"/>
      <c r="G459" s="49"/>
    </row>
    <row r="460" spans="5:7" ht="12.75" x14ac:dyDescent="0.2">
      <c r="E460" s="49"/>
      <c r="G460" s="49"/>
    </row>
    <row r="461" spans="5:7" ht="12.75" x14ac:dyDescent="0.2">
      <c r="E461" s="49"/>
      <c r="G461" s="49"/>
    </row>
    <row r="462" spans="5:7" ht="12.75" x14ac:dyDescent="0.2">
      <c r="E462" s="49"/>
      <c r="G462" s="49"/>
    </row>
    <row r="463" spans="5:7" ht="12.75" x14ac:dyDescent="0.2">
      <c r="E463" s="49"/>
      <c r="G463" s="49"/>
    </row>
    <row r="464" spans="5:7" ht="12.75" x14ac:dyDescent="0.2">
      <c r="E464" s="49"/>
      <c r="G464" s="49"/>
    </row>
    <row r="465" spans="5:7" ht="12.75" x14ac:dyDescent="0.2">
      <c r="E465" s="49"/>
      <c r="G465" s="49"/>
    </row>
    <row r="466" spans="5:7" ht="12.75" x14ac:dyDescent="0.2">
      <c r="E466" s="49"/>
      <c r="G466" s="49"/>
    </row>
    <row r="467" spans="5:7" ht="12.75" x14ac:dyDescent="0.2">
      <c r="E467" s="49"/>
      <c r="G467" s="49"/>
    </row>
    <row r="468" spans="5:7" ht="12.75" x14ac:dyDescent="0.2">
      <c r="E468" s="49"/>
      <c r="G468" s="49"/>
    </row>
    <row r="469" spans="5:7" ht="12.75" x14ac:dyDescent="0.2">
      <c r="E469" s="49"/>
      <c r="G469" s="49"/>
    </row>
    <row r="470" spans="5:7" ht="12.75" x14ac:dyDescent="0.2">
      <c r="E470" s="49"/>
      <c r="G470" s="49"/>
    </row>
    <row r="471" spans="5:7" ht="12.75" x14ac:dyDescent="0.2">
      <c r="E471" s="49"/>
      <c r="G471" s="49"/>
    </row>
    <row r="472" spans="5:7" ht="12.75" x14ac:dyDescent="0.2">
      <c r="E472" s="49"/>
      <c r="G472" s="49"/>
    </row>
    <row r="473" spans="5:7" ht="12.75" x14ac:dyDescent="0.2">
      <c r="E473" s="49"/>
      <c r="G473" s="49"/>
    </row>
    <row r="474" spans="5:7" ht="12.75" x14ac:dyDescent="0.2">
      <c r="E474" s="49"/>
      <c r="G474" s="49"/>
    </row>
    <row r="475" spans="5:7" ht="12.75" x14ac:dyDescent="0.2">
      <c r="E475" s="49"/>
      <c r="G475" s="49"/>
    </row>
    <row r="476" spans="5:7" ht="12.75" x14ac:dyDescent="0.2">
      <c r="E476" s="49"/>
      <c r="G476" s="49"/>
    </row>
    <row r="477" spans="5:7" ht="12.75" x14ac:dyDescent="0.2">
      <c r="E477" s="49"/>
      <c r="G477" s="49"/>
    </row>
    <row r="478" spans="5:7" ht="12.75" x14ac:dyDescent="0.2">
      <c r="E478" s="49"/>
      <c r="G478" s="49"/>
    </row>
    <row r="479" spans="5:7" ht="12.75" x14ac:dyDescent="0.2">
      <c r="E479" s="49"/>
      <c r="G479" s="49"/>
    </row>
    <row r="480" spans="5:7" ht="12.75" x14ac:dyDescent="0.2">
      <c r="E480" s="49"/>
      <c r="G480" s="49"/>
    </row>
    <row r="481" spans="5:7" ht="12.75" x14ac:dyDescent="0.2">
      <c r="E481" s="49"/>
      <c r="G481" s="49"/>
    </row>
    <row r="482" spans="5:7" ht="12.75" x14ac:dyDescent="0.2">
      <c r="E482" s="49"/>
      <c r="G482" s="49"/>
    </row>
    <row r="483" spans="5:7" ht="12.75" x14ac:dyDescent="0.2">
      <c r="E483" s="49"/>
      <c r="G483" s="49"/>
    </row>
    <row r="484" spans="5:7" ht="12.75" x14ac:dyDescent="0.2">
      <c r="E484" s="49"/>
      <c r="G484" s="49"/>
    </row>
    <row r="485" spans="5:7" ht="12.75" x14ac:dyDescent="0.2">
      <c r="E485" s="49"/>
      <c r="G485" s="49"/>
    </row>
    <row r="486" spans="5:7" ht="12.75" x14ac:dyDescent="0.2">
      <c r="E486" s="49"/>
      <c r="G486" s="49"/>
    </row>
    <row r="487" spans="5:7" ht="12.75" x14ac:dyDescent="0.2">
      <c r="E487" s="49"/>
      <c r="G487" s="49"/>
    </row>
    <row r="488" spans="5:7" ht="12.75" x14ac:dyDescent="0.2">
      <c r="E488" s="49"/>
      <c r="G488" s="49"/>
    </row>
    <row r="489" spans="5:7" ht="12.75" x14ac:dyDescent="0.2">
      <c r="E489" s="49"/>
      <c r="G489" s="49"/>
    </row>
    <row r="490" spans="5:7" ht="12.75" x14ac:dyDescent="0.2">
      <c r="E490" s="49"/>
      <c r="G490" s="49"/>
    </row>
    <row r="491" spans="5:7" ht="12.75" x14ac:dyDescent="0.2">
      <c r="E491" s="49"/>
      <c r="G491" s="49"/>
    </row>
    <row r="492" spans="5:7" ht="15" x14ac:dyDescent="0.25">
      <c r="E492" s="12"/>
      <c r="G492" s="49"/>
    </row>
    <row r="493" spans="5:7" ht="12.75" x14ac:dyDescent="0.2">
      <c r="E493" s="49"/>
      <c r="G493" s="49"/>
    </row>
    <row r="494" spans="5:7" ht="12.75" x14ac:dyDescent="0.2">
      <c r="E494" s="49"/>
      <c r="G494" s="49"/>
    </row>
    <row r="495" spans="5:7" ht="12.75" x14ac:dyDescent="0.2">
      <c r="E495" s="49"/>
      <c r="G495" s="49"/>
    </row>
    <row r="496" spans="5:7" ht="12.75" x14ac:dyDescent="0.2">
      <c r="E496" s="49"/>
      <c r="G496" s="49"/>
    </row>
    <row r="497" spans="5:7" ht="12.75" x14ac:dyDescent="0.2">
      <c r="E497" s="49"/>
      <c r="G497" s="49"/>
    </row>
    <row r="498" spans="5:7" ht="12.75" x14ac:dyDescent="0.2">
      <c r="E498" s="49"/>
      <c r="G498" s="49"/>
    </row>
    <row r="499" spans="5:7" ht="12.75" x14ac:dyDescent="0.2">
      <c r="E499" s="49"/>
      <c r="G499" s="49"/>
    </row>
    <row r="500" spans="5:7" ht="12.75" x14ac:dyDescent="0.2">
      <c r="E500" s="49"/>
      <c r="G500" s="49"/>
    </row>
    <row r="501" spans="5:7" ht="12.75" x14ac:dyDescent="0.2">
      <c r="E501" s="49"/>
      <c r="G501" s="49"/>
    </row>
    <row r="502" spans="5:7" ht="12.75" x14ac:dyDescent="0.2">
      <c r="E502" s="49"/>
      <c r="G502" s="49"/>
    </row>
    <row r="503" spans="5:7" ht="12.75" x14ac:dyDescent="0.2">
      <c r="E503" s="49"/>
      <c r="G503" s="49"/>
    </row>
    <row r="504" spans="5:7" ht="12.75" x14ac:dyDescent="0.2">
      <c r="E504" s="49"/>
      <c r="G504" s="49"/>
    </row>
    <row r="505" spans="5:7" ht="12.75" x14ac:dyDescent="0.2">
      <c r="E505" s="49"/>
      <c r="G505" s="49"/>
    </row>
    <row r="506" spans="5:7" ht="12.75" x14ac:dyDescent="0.2">
      <c r="E506" s="49"/>
      <c r="G506" s="49"/>
    </row>
    <row r="507" spans="5:7" ht="12.75" x14ac:dyDescent="0.2">
      <c r="E507" s="49"/>
      <c r="G507" s="49"/>
    </row>
    <row r="508" spans="5:7" ht="12.75" x14ac:dyDescent="0.2">
      <c r="E508" s="49"/>
      <c r="G508" s="49"/>
    </row>
    <row r="509" spans="5:7" ht="12.75" x14ac:dyDescent="0.2">
      <c r="E509" s="49"/>
      <c r="G509" s="49"/>
    </row>
    <row r="510" spans="5:7" ht="12.75" x14ac:dyDescent="0.2">
      <c r="E510" s="49"/>
      <c r="G510" s="49"/>
    </row>
    <row r="511" spans="5:7" ht="12.75" x14ac:dyDescent="0.2">
      <c r="E511" s="49"/>
      <c r="G511" s="49"/>
    </row>
    <row r="512" spans="5:7" ht="12.75" x14ac:dyDescent="0.2">
      <c r="E512" s="49"/>
      <c r="G512" s="49"/>
    </row>
    <row r="513" spans="5:7" ht="12.75" x14ac:dyDescent="0.2">
      <c r="E513" s="49"/>
      <c r="G513" s="49"/>
    </row>
    <row r="514" spans="5:7" ht="12.75" x14ac:dyDescent="0.2">
      <c r="E514" s="49"/>
      <c r="G514" s="49"/>
    </row>
    <row r="515" spans="5:7" ht="12.75" x14ac:dyDescent="0.2">
      <c r="E515" s="49"/>
      <c r="G515" s="49"/>
    </row>
    <row r="516" spans="5:7" ht="12.75" x14ac:dyDescent="0.2">
      <c r="E516" s="49"/>
      <c r="G516" s="49"/>
    </row>
    <row r="517" spans="5:7" ht="12.75" x14ac:dyDescent="0.2">
      <c r="E517" s="49"/>
      <c r="G517" s="49"/>
    </row>
    <row r="518" spans="5:7" ht="12.75" x14ac:dyDescent="0.2">
      <c r="E518" s="49"/>
      <c r="G518" s="49"/>
    </row>
    <row r="519" spans="5:7" ht="12.75" x14ac:dyDescent="0.2">
      <c r="E519" s="49"/>
      <c r="G519" s="49"/>
    </row>
    <row r="520" spans="5:7" ht="12.75" x14ac:dyDescent="0.2">
      <c r="E520" s="49"/>
      <c r="G520" s="49"/>
    </row>
    <row r="521" spans="5:7" ht="12.75" x14ac:dyDescent="0.2">
      <c r="E521" s="49"/>
      <c r="G521" s="49"/>
    </row>
    <row r="522" spans="5:7" ht="12.75" x14ac:dyDescent="0.2">
      <c r="E522" s="49"/>
      <c r="G522" s="49"/>
    </row>
    <row r="523" spans="5:7" ht="12.75" x14ac:dyDescent="0.2">
      <c r="E523" s="49"/>
      <c r="G523" s="49"/>
    </row>
    <row r="524" spans="5:7" ht="12.75" x14ac:dyDescent="0.2">
      <c r="E524" s="49"/>
      <c r="G524" s="49"/>
    </row>
    <row r="525" spans="5:7" ht="12.75" x14ac:dyDescent="0.2">
      <c r="E525" s="49"/>
      <c r="G525" s="49"/>
    </row>
    <row r="526" spans="5:7" ht="12.75" x14ac:dyDescent="0.2">
      <c r="E526" s="49"/>
      <c r="G526" s="49"/>
    </row>
    <row r="527" spans="5:7" ht="12.75" x14ac:dyDescent="0.2">
      <c r="E527" s="49"/>
      <c r="G527" s="49"/>
    </row>
    <row r="528" spans="5:7" ht="12.75" x14ac:dyDescent="0.2">
      <c r="E528" s="49"/>
      <c r="G528" s="49"/>
    </row>
    <row r="529" spans="5:7" ht="12.75" x14ac:dyDescent="0.2">
      <c r="E529" s="49"/>
      <c r="G529" s="49"/>
    </row>
    <row r="530" spans="5:7" ht="12.75" x14ac:dyDescent="0.2">
      <c r="E530" s="49"/>
      <c r="G530" s="49"/>
    </row>
    <row r="531" spans="5:7" ht="12.75" x14ac:dyDescent="0.2">
      <c r="E531" s="49"/>
      <c r="G531" s="49"/>
    </row>
    <row r="532" spans="5:7" ht="12.75" x14ac:dyDescent="0.2">
      <c r="E532" s="49"/>
      <c r="G532" s="49"/>
    </row>
    <row r="533" spans="5:7" ht="12.75" x14ac:dyDescent="0.2">
      <c r="E533" s="49"/>
      <c r="G533" s="49"/>
    </row>
    <row r="534" spans="5:7" ht="12.75" x14ac:dyDescent="0.2">
      <c r="E534" s="49"/>
      <c r="G534" s="49"/>
    </row>
    <row r="535" spans="5:7" ht="12.75" x14ac:dyDescent="0.2">
      <c r="E535" s="49"/>
      <c r="G535" s="49"/>
    </row>
    <row r="536" spans="5:7" ht="12.75" x14ac:dyDescent="0.2">
      <c r="E536" s="49"/>
      <c r="G536" s="49"/>
    </row>
    <row r="537" spans="5:7" ht="12.75" x14ac:dyDescent="0.2">
      <c r="E537" s="49"/>
      <c r="G537" s="49"/>
    </row>
    <row r="538" spans="5:7" ht="12.75" x14ac:dyDescent="0.2">
      <c r="E538" s="49"/>
      <c r="G538" s="49"/>
    </row>
    <row r="539" spans="5:7" ht="12.75" x14ac:dyDescent="0.2">
      <c r="E539" s="49"/>
      <c r="G539" s="49"/>
    </row>
    <row r="540" spans="5:7" ht="12.75" x14ac:dyDescent="0.2">
      <c r="E540" s="49"/>
      <c r="G540" s="49"/>
    </row>
    <row r="541" spans="5:7" ht="12.75" x14ac:dyDescent="0.2">
      <c r="E541" s="49"/>
      <c r="G541" s="49"/>
    </row>
    <row r="542" spans="5:7" ht="12.75" x14ac:dyDescent="0.2">
      <c r="E542" s="49"/>
      <c r="G542" s="49"/>
    </row>
    <row r="543" spans="5:7" ht="12.75" x14ac:dyDescent="0.2">
      <c r="E543" s="49"/>
      <c r="G543" s="49"/>
    </row>
    <row r="544" spans="5:7" ht="12.75" x14ac:dyDescent="0.2">
      <c r="E544" s="49"/>
      <c r="G544" s="49"/>
    </row>
    <row r="545" spans="5:7" ht="12.75" x14ac:dyDescent="0.2">
      <c r="E545" s="49"/>
      <c r="G545" s="49"/>
    </row>
    <row r="546" spans="5:7" ht="12.75" x14ac:dyDescent="0.2">
      <c r="E546" s="49"/>
      <c r="G546" s="49"/>
    </row>
    <row r="547" spans="5:7" ht="12.75" x14ac:dyDescent="0.2">
      <c r="E547" s="49"/>
      <c r="G547" s="49"/>
    </row>
    <row r="548" spans="5:7" ht="12.75" x14ac:dyDescent="0.2">
      <c r="E548" s="49"/>
      <c r="G548" s="49"/>
    </row>
    <row r="549" spans="5:7" ht="12.75" x14ac:dyDescent="0.2">
      <c r="E549" s="49"/>
      <c r="G549" s="49"/>
    </row>
    <row r="550" spans="5:7" ht="12.75" x14ac:dyDescent="0.2">
      <c r="E550" s="49"/>
      <c r="G550" s="49"/>
    </row>
    <row r="551" spans="5:7" ht="12.75" x14ac:dyDescent="0.2">
      <c r="E551" s="49"/>
      <c r="G551" s="49"/>
    </row>
    <row r="552" spans="5:7" ht="12.75" x14ac:dyDescent="0.2">
      <c r="E552" s="49"/>
      <c r="G552" s="49"/>
    </row>
    <row r="553" spans="5:7" ht="12.75" x14ac:dyDescent="0.2">
      <c r="E553" s="49"/>
      <c r="G553" s="49"/>
    </row>
    <row r="554" spans="5:7" ht="12.75" x14ac:dyDescent="0.2">
      <c r="E554" s="49"/>
      <c r="G554" s="49"/>
    </row>
    <row r="555" spans="5:7" ht="12.75" x14ac:dyDescent="0.2">
      <c r="E555" s="49"/>
      <c r="G555" s="49"/>
    </row>
    <row r="556" spans="5:7" ht="12.75" x14ac:dyDescent="0.2">
      <c r="E556" s="49"/>
      <c r="G556" s="49"/>
    </row>
    <row r="557" spans="5:7" ht="12.75" x14ac:dyDescent="0.2">
      <c r="E557" s="49"/>
      <c r="G557" s="49"/>
    </row>
    <row r="558" spans="5:7" ht="12.75" x14ac:dyDescent="0.2">
      <c r="E558" s="49"/>
      <c r="G558" s="49"/>
    </row>
    <row r="559" spans="5:7" ht="12.75" x14ac:dyDescent="0.2">
      <c r="E559" s="49"/>
      <c r="G559" s="49"/>
    </row>
    <row r="560" spans="5:7" ht="12.75" x14ac:dyDescent="0.2">
      <c r="E560" s="49"/>
      <c r="G560" s="49"/>
    </row>
    <row r="561" spans="5:7" ht="12.75" x14ac:dyDescent="0.2">
      <c r="E561" s="49"/>
      <c r="G561" s="49"/>
    </row>
    <row r="562" spans="5:7" ht="12.75" x14ac:dyDescent="0.2">
      <c r="E562" s="49"/>
      <c r="G562" s="49"/>
    </row>
    <row r="563" spans="5:7" ht="12.75" x14ac:dyDescent="0.2">
      <c r="E563" s="49"/>
      <c r="G563" s="49"/>
    </row>
    <row r="564" spans="5:7" ht="12.75" x14ac:dyDescent="0.2">
      <c r="E564" s="49"/>
      <c r="G564" s="49"/>
    </row>
    <row r="565" spans="5:7" ht="12.75" x14ac:dyDescent="0.2">
      <c r="E565" s="62"/>
      <c r="G565" s="49"/>
    </row>
    <row r="566" spans="5:7" ht="12.75" x14ac:dyDescent="0.2">
      <c r="E566" s="49"/>
      <c r="G566" s="49"/>
    </row>
    <row r="567" spans="5:7" ht="12.75" x14ac:dyDescent="0.2">
      <c r="E567" s="49"/>
      <c r="G567" s="49"/>
    </row>
    <row r="568" spans="5:7" ht="12.75" x14ac:dyDescent="0.2">
      <c r="E568" s="49"/>
      <c r="G568" s="49"/>
    </row>
    <row r="569" spans="5:7" ht="12.75" x14ac:dyDescent="0.2">
      <c r="E569" s="49"/>
      <c r="G569" s="49"/>
    </row>
    <row r="570" spans="5:7" ht="12.75" x14ac:dyDescent="0.2">
      <c r="E570" s="49"/>
      <c r="G570" s="49"/>
    </row>
    <row r="571" spans="5:7" ht="12.75" x14ac:dyDescent="0.2">
      <c r="E571" s="23"/>
      <c r="G571" s="49"/>
    </row>
    <row r="572" spans="5:7" ht="12.75" x14ac:dyDescent="0.2">
      <c r="E572" s="49"/>
      <c r="G572" s="49"/>
    </row>
    <row r="573" spans="5:7" ht="12.75" x14ac:dyDescent="0.2">
      <c r="E573" s="49"/>
      <c r="G573" s="49"/>
    </row>
    <row r="574" spans="5:7" ht="12.75" x14ac:dyDescent="0.2">
      <c r="E574" s="49"/>
      <c r="G574" s="49"/>
    </row>
    <row r="575" spans="5:7" ht="12.75" x14ac:dyDescent="0.2">
      <c r="E575" s="49"/>
      <c r="G575" s="49"/>
    </row>
    <row r="576" spans="5:7" ht="12.75" x14ac:dyDescent="0.2">
      <c r="E576" s="49"/>
      <c r="G576" s="49"/>
    </row>
    <row r="577" spans="5:7" ht="12.75" x14ac:dyDescent="0.2">
      <c r="E577" s="49"/>
      <c r="G577" s="49"/>
    </row>
    <row r="578" spans="5:7" ht="12.75" x14ac:dyDescent="0.2">
      <c r="E578" s="49"/>
      <c r="G578" s="49"/>
    </row>
    <row r="579" spans="5:7" ht="12.75" x14ac:dyDescent="0.2">
      <c r="E579" s="49"/>
      <c r="G579" s="49"/>
    </row>
    <row r="580" spans="5:7" ht="12.75" x14ac:dyDescent="0.2">
      <c r="E580" s="49"/>
      <c r="G580" s="49"/>
    </row>
    <row r="581" spans="5:7" ht="12.75" x14ac:dyDescent="0.2">
      <c r="E581" s="49"/>
      <c r="G581" s="49"/>
    </row>
    <row r="582" spans="5:7" ht="12.75" x14ac:dyDescent="0.2">
      <c r="E582" s="49"/>
      <c r="G582" s="49"/>
    </row>
    <row r="583" spans="5:7" ht="12.75" x14ac:dyDescent="0.2">
      <c r="E583" s="49"/>
      <c r="G583" s="49"/>
    </row>
    <row r="584" spans="5:7" ht="12.75" x14ac:dyDescent="0.2">
      <c r="E584" s="49"/>
      <c r="G584" s="49"/>
    </row>
    <row r="585" spans="5:7" ht="12.75" x14ac:dyDescent="0.2">
      <c r="E585" s="49"/>
      <c r="G585" s="49"/>
    </row>
    <row r="586" spans="5:7" ht="12.75" x14ac:dyDescent="0.2">
      <c r="E586" s="49"/>
      <c r="G586" s="49"/>
    </row>
    <row r="587" spans="5:7" ht="12.75" x14ac:dyDescent="0.2">
      <c r="E587" s="49"/>
      <c r="G587" s="49"/>
    </row>
    <row r="588" spans="5:7" ht="12.75" x14ac:dyDescent="0.2">
      <c r="E588" s="49"/>
      <c r="G588" s="49"/>
    </row>
    <row r="589" spans="5:7" ht="12.75" x14ac:dyDescent="0.2">
      <c r="E589" s="49"/>
      <c r="G589" s="49"/>
    </row>
    <row r="590" spans="5:7" ht="12.75" x14ac:dyDescent="0.2">
      <c r="E590" s="49"/>
      <c r="G590" s="49"/>
    </row>
    <row r="591" spans="5:7" ht="12.75" x14ac:dyDescent="0.2">
      <c r="E591" s="49"/>
      <c r="G591" s="49"/>
    </row>
    <row r="592" spans="5:7" ht="12.75" x14ac:dyDescent="0.2">
      <c r="E592" s="49"/>
      <c r="G592" s="49"/>
    </row>
    <row r="593" spans="5:7" ht="12.75" x14ac:dyDescent="0.2">
      <c r="E593" s="49"/>
      <c r="G593" s="49"/>
    </row>
    <row r="594" spans="5:7" ht="12.75" x14ac:dyDescent="0.2">
      <c r="E594" s="49"/>
      <c r="G594" s="49"/>
    </row>
    <row r="595" spans="5:7" ht="12.75" x14ac:dyDescent="0.2">
      <c r="E595" s="49"/>
      <c r="G595" s="49"/>
    </row>
    <row r="596" spans="5:7" ht="12.75" x14ac:dyDescent="0.2">
      <c r="E596" s="49"/>
      <c r="G596" s="49"/>
    </row>
    <row r="597" spans="5:7" ht="12.75" x14ac:dyDescent="0.2">
      <c r="E597" s="49"/>
      <c r="G597" s="49"/>
    </row>
    <row r="598" spans="5:7" ht="12.75" x14ac:dyDescent="0.2">
      <c r="E598" s="49"/>
      <c r="G598" s="49"/>
    </row>
    <row r="599" spans="5:7" ht="12.75" x14ac:dyDescent="0.2">
      <c r="E599" s="49"/>
      <c r="G599" s="49"/>
    </row>
    <row r="600" spans="5:7" ht="12.75" x14ac:dyDescent="0.2">
      <c r="E600" s="49"/>
      <c r="G600" s="49"/>
    </row>
    <row r="601" spans="5:7" ht="12.75" x14ac:dyDescent="0.2">
      <c r="E601" s="49"/>
      <c r="G601" s="49"/>
    </row>
    <row r="602" spans="5:7" ht="12.75" x14ac:dyDescent="0.2">
      <c r="E602" s="49"/>
      <c r="G602" s="49"/>
    </row>
    <row r="603" spans="5:7" ht="12.75" x14ac:dyDescent="0.2">
      <c r="E603" s="49"/>
      <c r="G603" s="49"/>
    </row>
    <row r="604" spans="5:7" ht="12.75" x14ac:dyDescent="0.2">
      <c r="E604" s="49"/>
      <c r="G604" s="49"/>
    </row>
    <row r="605" spans="5:7" ht="12.75" x14ac:dyDescent="0.2">
      <c r="E605" s="49"/>
      <c r="G605" s="49"/>
    </row>
    <row r="606" spans="5:7" ht="12.75" x14ac:dyDescent="0.2">
      <c r="E606" s="49"/>
      <c r="G606" s="49"/>
    </row>
    <row r="607" spans="5:7" ht="12.75" x14ac:dyDescent="0.2">
      <c r="E607" s="49"/>
      <c r="G607" s="49"/>
    </row>
    <row r="608" spans="5:7" ht="12.75" x14ac:dyDescent="0.2">
      <c r="E608" s="49"/>
      <c r="G608" s="49"/>
    </row>
    <row r="609" spans="5:7" ht="12.75" x14ac:dyDescent="0.2">
      <c r="E609" s="49"/>
      <c r="G609" s="49"/>
    </row>
    <row r="610" spans="5:7" ht="12.75" x14ac:dyDescent="0.2">
      <c r="E610" s="49"/>
      <c r="G610" s="49"/>
    </row>
    <row r="611" spans="5:7" ht="12.75" x14ac:dyDescent="0.2">
      <c r="E611" s="49"/>
      <c r="G611" s="49"/>
    </row>
    <row r="612" spans="5:7" ht="12.75" x14ac:dyDescent="0.2">
      <c r="E612" s="49"/>
      <c r="G612" s="49"/>
    </row>
    <row r="613" spans="5:7" ht="12.75" x14ac:dyDescent="0.2">
      <c r="E613" s="49"/>
      <c r="G613" s="49"/>
    </row>
    <row r="614" spans="5:7" ht="12.75" x14ac:dyDescent="0.2">
      <c r="E614" s="49"/>
      <c r="G614" s="49"/>
    </row>
    <row r="615" spans="5:7" ht="12.75" x14ac:dyDescent="0.2">
      <c r="E615" s="49"/>
      <c r="G615" s="49"/>
    </row>
    <row r="616" spans="5:7" ht="12.75" x14ac:dyDescent="0.2">
      <c r="E616" s="49"/>
      <c r="G616" s="49"/>
    </row>
    <row r="617" spans="5:7" ht="12.75" x14ac:dyDescent="0.2">
      <c r="E617" s="49"/>
      <c r="G617" s="49"/>
    </row>
    <row r="618" spans="5:7" ht="12.75" x14ac:dyDescent="0.2">
      <c r="E618" s="49"/>
      <c r="G618" s="49"/>
    </row>
    <row r="619" spans="5:7" ht="12.75" x14ac:dyDescent="0.2">
      <c r="E619" s="49"/>
      <c r="G619" s="49"/>
    </row>
    <row r="620" spans="5:7" ht="12.75" x14ac:dyDescent="0.2">
      <c r="E620" s="49"/>
      <c r="G620" s="49"/>
    </row>
    <row r="621" spans="5:7" ht="12.75" x14ac:dyDescent="0.2">
      <c r="E621" s="49"/>
      <c r="G621" s="49"/>
    </row>
    <row r="622" spans="5:7" ht="12.75" x14ac:dyDescent="0.2">
      <c r="E622" s="49"/>
      <c r="G622" s="49"/>
    </row>
    <row r="623" spans="5:7" ht="12.75" x14ac:dyDescent="0.2">
      <c r="E623" s="49"/>
      <c r="G623" s="49"/>
    </row>
    <row r="624" spans="5:7" ht="12.75" x14ac:dyDescent="0.2">
      <c r="E624" s="49"/>
      <c r="G624" s="49"/>
    </row>
    <row r="625" spans="5:7" ht="12.75" x14ac:dyDescent="0.2">
      <c r="E625" s="49"/>
      <c r="G625" s="49"/>
    </row>
    <row r="626" spans="5:7" ht="12.75" x14ac:dyDescent="0.2">
      <c r="E626" s="49"/>
      <c r="G626" s="49"/>
    </row>
    <row r="627" spans="5:7" ht="12.75" x14ac:dyDescent="0.2">
      <c r="E627" s="49"/>
      <c r="G627" s="49"/>
    </row>
    <row r="628" spans="5:7" ht="12.75" x14ac:dyDescent="0.2">
      <c r="E628" s="49"/>
      <c r="G628" s="49"/>
    </row>
    <row r="629" spans="5:7" ht="12.75" x14ac:dyDescent="0.2">
      <c r="E629" s="49"/>
      <c r="G629" s="49"/>
    </row>
    <row r="630" spans="5:7" ht="12.75" x14ac:dyDescent="0.2">
      <c r="E630" s="49"/>
      <c r="G630" s="49"/>
    </row>
    <row r="631" spans="5:7" ht="12.75" x14ac:dyDescent="0.2">
      <c r="E631" s="49"/>
      <c r="G631" s="49"/>
    </row>
    <row r="632" spans="5:7" ht="12.75" x14ac:dyDescent="0.2">
      <c r="E632" s="49"/>
      <c r="G632" s="49"/>
    </row>
    <row r="633" spans="5:7" ht="12.75" x14ac:dyDescent="0.2">
      <c r="E633" s="49"/>
      <c r="G633" s="49"/>
    </row>
    <row r="634" spans="5:7" ht="12.75" x14ac:dyDescent="0.2">
      <c r="E634" s="49"/>
      <c r="G634" s="49"/>
    </row>
    <row r="635" spans="5:7" ht="12.75" x14ac:dyDescent="0.2">
      <c r="E635" s="49"/>
      <c r="G635" s="49"/>
    </row>
    <row r="636" spans="5:7" ht="12.75" x14ac:dyDescent="0.2">
      <c r="E636" s="49"/>
      <c r="G636" s="49"/>
    </row>
    <row r="637" spans="5:7" ht="12.75" x14ac:dyDescent="0.2">
      <c r="E637" s="49"/>
      <c r="G637" s="49"/>
    </row>
    <row r="638" spans="5:7" ht="12.75" x14ac:dyDescent="0.2">
      <c r="E638" s="49"/>
      <c r="G638" s="49"/>
    </row>
    <row r="639" spans="5:7" ht="12.75" x14ac:dyDescent="0.2">
      <c r="E639" s="49"/>
      <c r="G639" s="49"/>
    </row>
    <row r="640" spans="5:7" ht="12.75" x14ac:dyDescent="0.2">
      <c r="E640" s="49"/>
      <c r="G640" s="49"/>
    </row>
    <row r="641" spans="5:7" ht="12.75" x14ac:dyDescent="0.2">
      <c r="E641" s="49"/>
      <c r="G641" s="49"/>
    </row>
    <row r="642" spans="5:7" ht="12.75" x14ac:dyDescent="0.2">
      <c r="E642" s="49"/>
      <c r="G642" s="49"/>
    </row>
    <row r="643" spans="5:7" ht="12.75" x14ac:dyDescent="0.2">
      <c r="E643" s="49"/>
      <c r="G643" s="49"/>
    </row>
    <row r="644" spans="5:7" ht="12.75" x14ac:dyDescent="0.2">
      <c r="E644" s="49"/>
      <c r="G644" s="49"/>
    </row>
    <row r="645" spans="5:7" ht="12.75" x14ac:dyDescent="0.2">
      <c r="E645" s="49"/>
      <c r="G645" s="49"/>
    </row>
    <row r="646" spans="5:7" ht="12.75" x14ac:dyDescent="0.2">
      <c r="E646" s="49"/>
      <c r="G646" s="49"/>
    </row>
    <row r="647" spans="5:7" ht="12.75" x14ac:dyDescent="0.2">
      <c r="E647" s="49"/>
      <c r="G647" s="49"/>
    </row>
    <row r="648" spans="5:7" ht="12.75" x14ac:dyDescent="0.2">
      <c r="E648" s="49"/>
      <c r="G648" s="49"/>
    </row>
    <row r="649" spans="5:7" ht="12.75" x14ac:dyDescent="0.2">
      <c r="E649" s="49"/>
      <c r="G649" s="49"/>
    </row>
    <row r="650" spans="5:7" ht="12.75" x14ac:dyDescent="0.2">
      <c r="E650" s="49"/>
      <c r="G650" s="49"/>
    </row>
    <row r="651" spans="5:7" ht="12.75" x14ac:dyDescent="0.2">
      <c r="E651" s="49"/>
      <c r="G651" s="49"/>
    </row>
    <row r="652" spans="5:7" ht="12.75" x14ac:dyDescent="0.2">
      <c r="E652" s="49"/>
      <c r="G652" s="49"/>
    </row>
    <row r="653" spans="5:7" ht="12.75" x14ac:dyDescent="0.2">
      <c r="E653" s="49"/>
      <c r="G653" s="49"/>
    </row>
    <row r="654" spans="5:7" ht="12.75" x14ac:dyDescent="0.2">
      <c r="E654" s="49"/>
      <c r="G654" s="49"/>
    </row>
    <row r="655" spans="5:7" ht="12.75" x14ac:dyDescent="0.2">
      <c r="E655" s="49"/>
      <c r="G655" s="49"/>
    </row>
    <row r="656" spans="5:7" ht="15" x14ac:dyDescent="0.25">
      <c r="E656" s="12"/>
      <c r="G656" s="49"/>
    </row>
    <row r="657" spans="5:7" ht="12.75" x14ac:dyDescent="0.2">
      <c r="E657" s="49"/>
      <c r="G657" s="49"/>
    </row>
    <row r="658" spans="5:7" ht="12.75" x14ac:dyDescent="0.2">
      <c r="E658" s="49"/>
      <c r="G658" s="49"/>
    </row>
    <row r="659" spans="5:7" ht="12.75" x14ac:dyDescent="0.2">
      <c r="E659" s="49"/>
      <c r="G659" s="49"/>
    </row>
    <row r="660" spans="5:7" ht="12.75" x14ac:dyDescent="0.2">
      <c r="E660" s="49"/>
      <c r="G660" s="49"/>
    </row>
    <row r="661" spans="5:7" ht="12.75" x14ac:dyDescent="0.2">
      <c r="E661" s="49"/>
      <c r="G661" s="49"/>
    </row>
    <row r="662" spans="5:7" ht="12.75" x14ac:dyDescent="0.2">
      <c r="E662" s="49"/>
      <c r="G662" s="49"/>
    </row>
    <row r="663" spans="5:7" ht="12.75" x14ac:dyDescent="0.2">
      <c r="E663" s="49"/>
      <c r="G663" s="49"/>
    </row>
    <row r="664" spans="5:7" ht="12.75" x14ac:dyDescent="0.2">
      <c r="E664" s="49"/>
      <c r="G664" s="49"/>
    </row>
    <row r="665" spans="5:7" ht="12.75" x14ac:dyDescent="0.2">
      <c r="E665" s="49"/>
      <c r="G665" s="49"/>
    </row>
    <row r="666" spans="5:7" ht="12.75" x14ac:dyDescent="0.2">
      <c r="E666" s="49"/>
      <c r="G666" s="49"/>
    </row>
    <row r="667" spans="5:7" ht="12.75" x14ac:dyDescent="0.2">
      <c r="E667" s="49"/>
      <c r="G667" s="49"/>
    </row>
    <row r="668" spans="5:7" ht="12.75" x14ac:dyDescent="0.2">
      <c r="E668" s="49"/>
      <c r="G668" s="49"/>
    </row>
    <row r="669" spans="5:7" ht="12.75" x14ac:dyDescent="0.2">
      <c r="E669" s="49"/>
      <c r="G669" s="49"/>
    </row>
    <row r="670" spans="5:7" ht="12.75" x14ac:dyDescent="0.2">
      <c r="E670" s="49"/>
      <c r="G670" s="49"/>
    </row>
    <row r="671" spans="5:7" ht="12.75" x14ac:dyDescent="0.2">
      <c r="E671" s="49"/>
      <c r="G671" s="49"/>
    </row>
    <row r="672" spans="5:7" ht="12.75" x14ac:dyDescent="0.2">
      <c r="E672" s="49"/>
      <c r="G672" s="49"/>
    </row>
    <row r="673" spans="5:7" ht="12.75" x14ac:dyDescent="0.2">
      <c r="E673" s="49"/>
      <c r="G673" s="49"/>
    </row>
    <row r="674" spans="5:7" ht="12.75" x14ac:dyDescent="0.2">
      <c r="E674" s="49"/>
      <c r="G674" s="49"/>
    </row>
    <row r="675" spans="5:7" ht="12.75" x14ac:dyDescent="0.2">
      <c r="E675" s="49"/>
      <c r="G675" s="49"/>
    </row>
    <row r="676" spans="5:7" ht="12.75" x14ac:dyDescent="0.2">
      <c r="E676" s="49"/>
      <c r="G676" s="49"/>
    </row>
    <row r="677" spans="5:7" ht="12.75" x14ac:dyDescent="0.2">
      <c r="E677" s="49"/>
      <c r="G677" s="49"/>
    </row>
    <row r="678" spans="5:7" ht="12.75" x14ac:dyDescent="0.2">
      <c r="E678" s="49"/>
      <c r="G678" s="49"/>
    </row>
    <row r="679" spans="5:7" ht="12.75" x14ac:dyDescent="0.2">
      <c r="E679" s="49"/>
      <c r="G679" s="49"/>
    </row>
    <row r="680" spans="5:7" ht="12.75" x14ac:dyDescent="0.2">
      <c r="E680" s="49"/>
      <c r="G680" s="49"/>
    </row>
    <row r="681" spans="5:7" ht="12.75" x14ac:dyDescent="0.2">
      <c r="E681" s="49"/>
      <c r="G681" s="49"/>
    </row>
    <row r="682" spans="5:7" ht="12.75" x14ac:dyDescent="0.2">
      <c r="E682" s="49"/>
      <c r="G682" s="49"/>
    </row>
    <row r="683" spans="5:7" ht="12.75" x14ac:dyDescent="0.2">
      <c r="E683" s="49"/>
      <c r="G683" s="49"/>
    </row>
    <row r="684" spans="5:7" ht="12.75" x14ac:dyDescent="0.2">
      <c r="E684" s="49"/>
      <c r="G684" s="49"/>
    </row>
    <row r="685" spans="5:7" ht="12.75" x14ac:dyDescent="0.2">
      <c r="E685" s="49"/>
      <c r="G685" s="49"/>
    </row>
    <row r="686" spans="5:7" ht="12.75" x14ac:dyDescent="0.2">
      <c r="E686" s="49"/>
      <c r="G686" s="49"/>
    </row>
    <row r="687" spans="5:7" ht="12.75" x14ac:dyDescent="0.2">
      <c r="E687" s="49"/>
      <c r="G687" s="49"/>
    </row>
    <row r="688" spans="5:7" ht="12.75" x14ac:dyDescent="0.2">
      <c r="E688" s="49"/>
      <c r="G688" s="49"/>
    </row>
    <row r="689" spans="5:7" ht="12.75" x14ac:dyDescent="0.2">
      <c r="E689" s="49"/>
      <c r="G689" s="49"/>
    </row>
    <row r="690" spans="5:7" ht="12.75" x14ac:dyDescent="0.2">
      <c r="E690" s="49"/>
      <c r="G690" s="49"/>
    </row>
    <row r="691" spans="5:7" ht="12.75" x14ac:dyDescent="0.2">
      <c r="E691" s="49"/>
      <c r="G691" s="49"/>
    </row>
    <row r="692" spans="5:7" ht="12.75" x14ac:dyDescent="0.2">
      <c r="E692" s="49"/>
      <c r="G692" s="49"/>
    </row>
    <row r="693" spans="5:7" ht="12.75" x14ac:dyDescent="0.2">
      <c r="E693" s="49"/>
      <c r="G693" s="49"/>
    </row>
    <row r="694" spans="5:7" ht="12.75" x14ac:dyDescent="0.2">
      <c r="E694" s="49"/>
      <c r="G694" s="49"/>
    </row>
    <row r="695" spans="5:7" ht="12.75" x14ac:dyDescent="0.2">
      <c r="E695" s="49"/>
      <c r="G695" s="49"/>
    </row>
    <row r="696" spans="5:7" ht="12.75" x14ac:dyDescent="0.2">
      <c r="E696" s="49"/>
      <c r="G696" s="49"/>
    </row>
    <row r="697" spans="5:7" ht="12.75" x14ac:dyDescent="0.2">
      <c r="E697" s="49"/>
      <c r="G697" s="49"/>
    </row>
    <row r="698" spans="5:7" ht="12.75" x14ac:dyDescent="0.2">
      <c r="E698" s="49"/>
      <c r="G698" s="49"/>
    </row>
    <row r="699" spans="5:7" ht="12.75" x14ac:dyDescent="0.2">
      <c r="E699" s="49"/>
      <c r="G699" s="49"/>
    </row>
    <row r="700" spans="5:7" ht="12.75" x14ac:dyDescent="0.2">
      <c r="E700" s="49"/>
      <c r="G700" s="49"/>
    </row>
    <row r="701" spans="5:7" ht="12.75" x14ac:dyDescent="0.2">
      <c r="E701" s="49"/>
      <c r="G701" s="49"/>
    </row>
    <row r="702" spans="5:7" ht="12.75" x14ac:dyDescent="0.2">
      <c r="E702" s="49"/>
      <c r="G702" s="49"/>
    </row>
    <row r="703" spans="5:7" ht="12.75" x14ac:dyDescent="0.2">
      <c r="E703" s="49"/>
      <c r="G703" s="49"/>
    </row>
    <row r="704" spans="5:7" ht="12.75" x14ac:dyDescent="0.2">
      <c r="E704" s="49"/>
      <c r="G704" s="49"/>
    </row>
    <row r="705" spans="5:7" ht="12.75" x14ac:dyDescent="0.2">
      <c r="E705" s="49"/>
      <c r="G705" s="49"/>
    </row>
    <row r="706" spans="5:7" ht="12.75" x14ac:dyDescent="0.2">
      <c r="E706" s="49"/>
      <c r="G706" s="49"/>
    </row>
    <row r="707" spans="5:7" ht="12.75" x14ac:dyDescent="0.2">
      <c r="E707" s="49"/>
      <c r="G707" s="49"/>
    </row>
    <row r="708" spans="5:7" ht="12.75" x14ac:dyDescent="0.2">
      <c r="E708" s="49"/>
      <c r="G708" s="49"/>
    </row>
    <row r="709" spans="5:7" ht="12.75" x14ac:dyDescent="0.2">
      <c r="E709" s="49"/>
      <c r="G709" s="49"/>
    </row>
    <row r="710" spans="5:7" ht="12.75" x14ac:dyDescent="0.2">
      <c r="E710" s="49"/>
      <c r="G710" s="49"/>
    </row>
    <row r="711" spans="5:7" ht="12.75" x14ac:dyDescent="0.2">
      <c r="E711" s="49"/>
      <c r="G711" s="49"/>
    </row>
    <row r="712" spans="5:7" ht="12.75" x14ac:dyDescent="0.2">
      <c r="E712" s="49"/>
      <c r="G712" s="49"/>
    </row>
    <row r="713" spans="5:7" ht="12.75" x14ac:dyDescent="0.2">
      <c r="E713" s="49"/>
      <c r="G713" s="49"/>
    </row>
    <row r="714" spans="5:7" ht="12.75" x14ac:dyDescent="0.2">
      <c r="E714" s="49"/>
      <c r="G714" s="49"/>
    </row>
    <row r="715" spans="5:7" ht="12.75" x14ac:dyDescent="0.2">
      <c r="E715" s="49"/>
      <c r="G715" s="49"/>
    </row>
    <row r="716" spans="5:7" ht="12.75" x14ac:dyDescent="0.2">
      <c r="E716" s="49"/>
      <c r="G716" s="49"/>
    </row>
    <row r="717" spans="5:7" ht="12.75" x14ac:dyDescent="0.2">
      <c r="E717" s="49"/>
      <c r="G717" s="49"/>
    </row>
    <row r="718" spans="5:7" ht="12.75" x14ac:dyDescent="0.2">
      <c r="E718" s="49"/>
      <c r="G718" s="49"/>
    </row>
    <row r="719" spans="5:7" ht="12.75" x14ac:dyDescent="0.2">
      <c r="E719" s="49"/>
      <c r="G719" s="49"/>
    </row>
    <row r="720" spans="5:7" ht="12.75" x14ac:dyDescent="0.2">
      <c r="E720" s="49"/>
      <c r="G720" s="49"/>
    </row>
    <row r="721" spans="5:7" ht="12.75" x14ac:dyDescent="0.2">
      <c r="E721" s="49"/>
      <c r="G721" s="49"/>
    </row>
    <row r="722" spans="5:7" ht="12.75" x14ac:dyDescent="0.2">
      <c r="E722" s="49"/>
      <c r="G722" s="49"/>
    </row>
    <row r="723" spans="5:7" ht="12.75" x14ac:dyDescent="0.2">
      <c r="E723" s="49"/>
      <c r="G723" s="49"/>
    </row>
    <row r="724" spans="5:7" ht="12.75" x14ac:dyDescent="0.2">
      <c r="E724" s="49"/>
      <c r="G724" s="49"/>
    </row>
    <row r="725" spans="5:7" ht="12.75" x14ac:dyDescent="0.2">
      <c r="E725" s="49"/>
      <c r="G725" s="49"/>
    </row>
    <row r="726" spans="5:7" ht="12.75" x14ac:dyDescent="0.2">
      <c r="E726" s="49"/>
      <c r="G726" s="49"/>
    </row>
    <row r="727" spans="5:7" ht="12.75" x14ac:dyDescent="0.2">
      <c r="E727" s="49"/>
      <c r="G727" s="49"/>
    </row>
    <row r="728" spans="5:7" ht="12.75" x14ac:dyDescent="0.2">
      <c r="E728" s="49"/>
      <c r="G728" s="49"/>
    </row>
    <row r="729" spans="5:7" ht="12.75" x14ac:dyDescent="0.2">
      <c r="E729" s="62"/>
      <c r="G729" s="49"/>
    </row>
    <row r="730" spans="5:7" ht="12.75" x14ac:dyDescent="0.2">
      <c r="E730" s="49"/>
      <c r="G730" s="49"/>
    </row>
    <row r="731" spans="5:7" ht="12.75" x14ac:dyDescent="0.2">
      <c r="E731" s="49"/>
      <c r="G731" s="49"/>
    </row>
    <row r="732" spans="5:7" ht="12.75" x14ac:dyDescent="0.2">
      <c r="E732" s="49"/>
      <c r="G732" s="49"/>
    </row>
    <row r="733" spans="5:7" ht="12.75" x14ac:dyDescent="0.2">
      <c r="E733" s="49"/>
      <c r="G733" s="49"/>
    </row>
    <row r="734" spans="5:7" ht="12.75" x14ac:dyDescent="0.2">
      <c r="E734" s="49"/>
      <c r="G734" s="49"/>
    </row>
    <row r="735" spans="5:7" ht="12.75" x14ac:dyDescent="0.2">
      <c r="E735" s="23"/>
      <c r="G735" s="49"/>
    </row>
    <row r="736" spans="5:7" ht="12.75" x14ac:dyDescent="0.2">
      <c r="E736" s="49"/>
      <c r="G736" s="49"/>
    </row>
    <row r="737" spans="5:7" ht="12.75" x14ac:dyDescent="0.2">
      <c r="E737" s="49"/>
      <c r="G737" s="49"/>
    </row>
    <row r="738" spans="5:7" ht="12.75" x14ac:dyDescent="0.2">
      <c r="E738" s="49"/>
      <c r="G738" s="49"/>
    </row>
    <row r="739" spans="5:7" ht="12.75" x14ac:dyDescent="0.2">
      <c r="E739" s="49"/>
      <c r="G739" s="49"/>
    </row>
    <row r="740" spans="5:7" ht="12.75" x14ac:dyDescent="0.2">
      <c r="E740" s="49"/>
      <c r="G740" s="49"/>
    </row>
    <row r="741" spans="5:7" ht="12.75" x14ac:dyDescent="0.2">
      <c r="E741" s="49"/>
      <c r="G741" s="49"/>
    </row>
    <row r="742" spans="5:7" ht="12.75" x14ac:dyDescent="0.2">
      <c r="E742" s="49"/>
      <c r="G742" s="49"/>
    </row>
    <row r="743" spans="5:7" ht="12.75" x14ac:dyDescent="0.2">
      <c r="E743" s="49"/>
      <c r="G743" s="49"/>
    </row>
    <row r="744" spans="5:7" ht="12.75" x14ac:dyDescent="0.2">
      <c r="E744" s="49"/>
      <c r="G744" s="49"/>
    </row>
    <row r="745" spans="5:7" ht="12.75" x14ac:dyDescent="0.2">
      <c r="E745" s="49"/>
      <c r="G745" s="49"/>
    </row>
    <row r="746" spans="5:7" ht="12.75" x14ac:dyDescent="0.2">
      <c r="E746" s="49"/>
      <c r="G746" s="49"/>
    </row>
    <row r="747" spans="5:7" ht="12.75" x14ac:dyDescent="0.2">
      <c r="E747" s="49"/>
      <c r="G747" s="49"/>
    </row>
    <row r="748" spans="5:7" ht="12.75" x14ac:dyDescent="0.2">
      <c r="E748" s="49"/>
      <c r="G748" s="49"/>
    </row>
    <row r="749" spans="5:7" ht="12.75" x14ac:dyDescent="0.2">
      <c r="E749" s="49"/>
      <c r="G749" s="49"/>
    </row>
    <row r="750" spans="5:7" ht="12.75" x14ac:dyDescent="0.2">
      <c r="E750" s="49"/>
      <c r="G750" s="49"/>
    </row>
    <row r="751" spans="5:7" ht="12.75" x14ac:dyDescent="0.2">
      <c r="E751" s="49"/>
      <c r="G751" s="49"/>
    </row>
    <row r="752" spans="5:7" ht="12.75" x14ac:dyDescent="0.2">
      <c r="E752" s="49"/>
      <c r="G752" s="49"/>
    </row>
    <row r="753" spans="5:7" ht="12.75" x14ac:dyDescent="0.2">
      <c r="E753" s="49"/>
      <c r="G753" s="49"/>
    </row>
    <row r="754" spans="5:7" ht="12.75" x14ac:dyDescent="0.2">
      <c r="E754" s="49"/>
      <c r="G754" s="49"/>
    </row>
    <row r="755" spans="5:7" ht="12.75" x14ac:dyDescent="0.2">
      <c r="E755" s="49"/>
      <c r="G755" s="49"/>
    </row>
    <row r="756" spans="5:7" ht="12.75" x14ac:dyDescent="0.2">
      <c r="E756" s="49"/>
      <c r="G756" s="49"/>
    </row>
    <row r="757" spans="5:7" ht="12.75" x14ac:dyDescent="0.2">
      <c r="E757" s="49"/>
      <c r="G757" s="49"/>
    </row>
    <row r="758" spans="5:7" ht="12.75" x14ac:dyDescent="0.2">
      <c r="E758" s="49"/>
      <c r="G758" s="49"/>
    </row>
    <row r="759" spans="5:7" ht="12.75" x14ac:dyDescent="0.2">
      <c r="E759" s="49"/>
      <c r="G759" s="49"/>
    </row>
    <row r="760" spans="5:7" ht="12.75" x14ac:dyDescent="0.2">
      <c r="E760" s="49"/>
      <c r="G760" s="49"/>
    </row>
    <row r="761" spans="5:7" ht="12.75" x14ac:dyDescent="0.2">
      <c r="E761" s="49"/>
      <c r="G761" s="49"/>
    </row>
    <row r="762" spans="5:7" ht="12.75" x14ac:dyDescent="0.2">
      <c r="E762" s="49"/>
      <c r="G762" s="49"/>
    </row>
    <row r="763" spans="5:7" ht="12.75" x14ac:dyDescent="0.2">
      <c r="E763" s="49"/>
      <c r="G763" s="49"/>
    </row>
    <row r="764" spans="5:7" ht="12.75" x14ac:dyDescent="0.2">
      <c r="E764" s="49"/>
      <c r="G764" s="49"/>
    </row>
    <row r="765" spans="5:7" ht="12.75" x14ac:dyDescent="0.2">
      <c r="E765" s="49"/>
      <c r="G765" s="49"/>
    </row>
    <row r="766" spans="5:7" ht="12.75" x14ac:dyDescent="0.2">
      <c r="E766" s="49"/>
      <c r="G766" s="49"/>
    </row>
    <row r="767" spans="5:7" ht="12.75" x14ac:dyDescent="0.2">
      <c r="E767" s="49"/>
      <c r="G767" s="49"/>
    </row>
    <row r="768" spans="5:7" ht="12.75" x14ac:dyDescent="0.2">
      <c r="E768" s="49"/>
      <c r="G768" s="49"/>
    </row>
    <row r="769" spans="5:7" ht="12.75" x14ac:dyDescent="0.2">
      <c r="E769" s="49"/>
      <c r="G769" s="49"/>
    </row>
    <row r="770" spans="5:7" ht="12.75" x14ac:dyDescent="0.2">
      <c r="E770" s="49"/>
      <c r="G770" s="49"/>
    </row>
    <row r="771" spans="5:7" ht="12.75" x14ac:dyDescent="0.2">
      <c r="E771" s="49"/>
      <c r="G771" s="49"/>
    </row>
    <row r="772" spans="5:7" ht="12.75" x14ac:dyDescent="0.2">
      <c r="E772" s="49"/>
      <c r="G772" s="49"/>
    </row>
    <row r="773" spans="5:7" ht="12.75" x14ac:dyDescent="0.2">
      <c r="E773" s="49"/>
      <c r="G773" s="49"/>
    </row>
    <row r="774" spans="5:7" ht="12.75" x14ac:dyDescent="0.2">
      <c r="E774" s="49"/>
      <c r="G774" s="49"/>
    </row>
    <row r="775" spans="5:7" ht="12.75" x14ac:dyDescent="0.2">
      <c r="E775" s="49"/>
      <c r="G775" s="49"/>
    </row>
    <row r="776" spans="5:7" ht="12.75" x14ac:dyDescent="0.2">
      <c r="E776" s="49"/>
      <c r="G776" s="49"/>
    </row>
    <row r="777" spans="5:7" ht="12.75" x14ac:dyDescent="0.2">
      <c r="E777" s="49"/>
      <c r="G777" s="49"/>
    </row>
    <row r="778" spans="5:7" ht="12.75" x14ac:dyDescent="0.2">
      <c r="E778" s="49"/>
      <c r="G778" s="49"/>
    </row>
    <row r="779" spans="5:7" ht="12.75" x14ac:dyDescent="0.2">
      <c r="E779" s="49"/>
      <c r="G779" s="49"/>
    </row>
    <row r="780" spans="5:7" ht="12.75" x14ac:dyDescent="0.2">
      <c r="E780" s="49"/>
      <c r="G780" s="49"/>
    </row>
    <row r="781" spans="5:7" ht="12.75" x14ac:dyDescent="0.2">
      <c r="E781" s="49"/>
      <c r="G781" s="49"/>
    </row>
    <row r="782" spans="5:7" ht="12.75" x14ac:dyDescent="0.2">
      <c r="E782" s="49"/>
      <c r="G782" s="49"/>
    </row>
    <row r="783" spans="5:7" ht="12.75" x14ac:dyDescent="0.2">
      <c r="E783" s="49"/>
      <c r="G783" s="49"/>
    </row>
    <row r="784" spans="5:7" ht="12.75" x14ac:dyDescent="0.2">
      <c r="E784" s="49"/>
      <c r="G784" s="49"/>
    </row>
    <row r="785" spans="5:7" ht="12.75" x14ac:dyDescent="0.2">
      <c r="E785" s="49"/>
      <c r="G785" s="49"/>
    </row>
    <row r="786" spans="5:7" ht="12.75" x14ac:dyDescent="0.2">
      <c r="E786" s="49"/>
      <c r="G786" s="49"/>
    </row>
    <row r="787" spans="5:7" ht="12.75" x14ac:dyDescent="0.2">
      <c r="E787" s="49"/>
      <c r="G787" s="49"/>
    </row>
    <row r="788" spans="5:7" ht="12.75" x14ac:dyDescent="0.2">
      <c r="E788" s="49"/>
      <c r="G788" s="49"/>
    </row>
    <row r="789" spans="5:7" ht="12.75" x14ac:dyDescent="0.2">
      <c r="E789" s="49"/>
      <c r="G789" s="49"/>
    </row>
    <row r="790" spans="5:7" ht="12.75" x14ac:dyDescent="0.2">
      <c r="E790" s="49"/>
      <c r="G790" s="49"/>
    </row>
    <row r="791" spans="5:7" ht="12.75" x14ac:dyDescent="0.2">
      <c r="E791" s="49"/>
      <c r="G791" s="49"/>
    </row>
    <row r="792" spans="5:7" ht="12.75" x14ac:dyDescent="0.2">
      <c r="E792" s="49"/>
      <c r="G792" s="49"/>
    </row>
    <row r="793" spans="5:7" ht="12.75" x14ac:dyDescent="0.2">
      <c r="E793" s="49"/>
      <c r="G793" s="49"/>
    </row>
    <row r="794" spans="5:7" ht="12.75" x14ac:dyDescent="0.2">
      <c r="E794" s="49"/>
      <c r="G794" s="49"/>
    </row>
    <row r="795" spans="5:7" ht="12.75" x14ac:dyDescent="0.2">
      <c r="E795" s="49"/>
      <c r="G795" s="49"/>
    </row>
    <row r="796" spans="5:7" ht="12.75" x14ac:dyDescent="0.2">
      <c r="E796" s="49"/>
      <c r="G796" s="49"/>
    </row>
    <row r="797" spans="5:7" ht="12.75" x14ac:dyDescent="0.2">
      <c r="E797" s="49"/>
      <c r="G797" s="49"/>
    </row>
    <row r="798" spans="5:7" ht="12.75" x14ac:dyDescent="0.2">
      <c r="E798" s="49"/>
      <c r="G798" s="49"/>
    </row>
    <row r="799" spans="5:7" ht="12.75" x14ac:dyDescent="0.2">
      <c r="E799" s="49"/>
      <c r="G799" s="49"/>
    </row>
    <row r="800" spans="5:7" ht="12.75" x14ac:dyDescent="0.2">
      <c r="E800" s="49"/>
      <c r="G800" s="49"/>
    </row>
    <row r="801" spans="5:7" ht="12.75" x14ac:dyDescent="0.2">
      <c r="E801" s="49"/>
      <c r="G801" s="49"/>
    </row>
    <row r="802" spans="5:7" ht="12.75" x14ac:dyDescent="0.2">
      <c r="E802" s="49"/>
      <c r="G802" s="49"/>
    </row>
    <row r="803" spans="5:7" ht="12.75" x14ac:dyDescent="0.2">
      <c r="E803" s="49"/>
      <c r="G803" s="49"/>
    </row>
    <row r="804" spans="5:7" ht="12.75" x14ac:dyDescent="0.2">
      <c r="E804" s="49"/>
      <c r="G804" s="49"/>
    </row>
    <row r="805" spans="5:7" ht="12.75" x14ac:dyDescent="0.2">
      <c r="E805" s="49"/>
      <c r="G805" s="49"/>
    </row>
    <row r="806" spans="5:7" ht="12.75" x14ac:dyDescent="0.2">
      <c r="E806" s="49"/>
      <c r="G806" s="49"/>
    </row>
    <row r="807" spans="5:7" ht="12.75" x14ac:dyDescent="0.2">
      <c r="E807" s="49"/>
      <c r="G807" s="49"/>
    </row>
    <row r="808" spans="5:7" ht="12.75" x14ac:dyDescent="0.2">
      <c r="E808" s="49"/>
      <c r="G808" s="49"/>
    </row>
    <row r="809" spans="5:7" ht="12.75" x14ac:dyDescent="0.2">
      <c r="E809" s="49"/>
      <c r="G809" s="49"/>
    </row>
    <row r="810" spans="5:7" ht="12.75" x14ac:dyDescent="0.2">
      <c r="E810" s="49"/>
      <c r="G810" s="49"/>
    </row>
    <row r="811" spans="5:7" ht="12.75" x14ac:dyDescent="0.2">
      <c r="E811" s="49"/>
      <c r="G811" s="49"/>
    </row>
    <row r="812" spans="5:7" ht="12.75" x14ac:dyDescent="0.2">
      <c r="E812" s="49"/>
      <c r="G812" s="49"/>
    </row>
    <row r="813" spans="5:7" ht="12.75" x14ac:dyDescent="0.2">
      <c r="E813" s="49"/>
      <c r="G813" s="49"/>
    </row>
    <row r="814" spans="5:7" ht="12.75" x14ac:dyDescent="0.2">
      <c r="E814" s="49"/>
      <c r="G814" s="49"/>
    </row>
    <row r="815" spans="5:7" ht="12.75" x14ac:dyDescent="0.2">
      <c r="E815" s="49"/>
      <c r="G815" s="49"/>
    </row>
    <row r="816" spans="5:7" ht="12.75" x14ac:dyDescent="0.2">
      <c r="E816" s="49"/>
      <c r="G816" s="49"/>
    </row>
    <row r="817" spans="5:7" ht="12.75" x14ac:dyDescent="0.2">
      <c r="E817" s="49"/>
      <c r="G817" s="49"/>
    </row>
    <row r="818" spans="5:7" ht="12.75" x14ac:dyDescent="0.2">
      <c r="E818" s="49"/>
      <c r="G818" s="49"/>
    </row>
    <row r="819" spans="5:7" ht="12.75" x14ac:dyDescent="0.2">
      <c r="E819" s="49"/>
      <c r="G819" s="49"/>
    </row>
    <row r="820" spans="5:7" ht="15" x14ac:dyDescent="0.25">
      <c r="E820" s="12"/>
      <c r="G820" s="49"/>
    </row>
    <row r="821" spans="5:7" ht="12.75" x14ac:dyDescent="0.2">
      <c r="E821" s="49"/>
      <c r="G821" s="49"/>
    </row>
    <row r="822" spans="5:7" ht="12.75" x14ac:dyDescent="0.2">
      <c r="E822" s="49"/>
      <c r="G822" s="49"/>
    </row>
    <row r="823" spans="5:7" ht="12.75" x14ac:dyDescent="0.2">
      <c r="E823" s="49"/>
      <c r="G823" s="49"/>
    </row>
    <row r="824" spans="5:7" ht="12.75" x14ac:dyDescent="0.2">
      <c r="E824" s="49"/>
      <c r="G824" s="49"/>
    </row>
    <row r="825" spans="5:7" ht="12.75" x14ac:dyDescent="0.2">
      <c r="E825" s="49"/>
      <c r="G825" s="49"/>
    </row>
    <row r="826" spans="5:7" ht="12.75" x14ac:dyDescent="0.2">
      <c r="E826" s="49"/>
      <c r="G826" s="49"/>
    </row>
    <row r="827" spans="5:7" ht="12.75" x14ac:dyDescent="0.2">
      <c r="E827" s="49"/>
      <c r="G827" s="49"/>
    </row>
    <row r="828" spans="5:7" ht="12.75" x14ac:dyDescent="0.2">
      <c r="E828" s="49"/>
      <c r="G828" s="49"/>
    </row>
    <row r="829" spans="5:7" ht="12.75" x14ac:dyDescent="0.2">
      <c r="E829" s="49"/>
      <c r="G829" s="49"/>
    </row>
    <row r="830" spans="5:7" ht="12.75" x14ac:dyDescent="0.2">
      <c r="E830" s="49"/>
      <c r="G830" s="49"/>
    </row>
    <row r="831" spans="5:7" ht="12.75" x14ac:dyDescent="0.2">
      <c r="E831" s="49"/>
      <c r="G831" s="49"/>
    </row>
    <row r="832" spans="5:7" ht="12.75" x14ac:dyDescent="0.2">
      <c r="E832" s="49"/>
      <c r="G832" s="49"/>
    </row>
    <row r="833" spans="5:7" ht="12.75" x14ac:dyDescent="0.2">
      <c r="E833" s="49"/>
      <c r="G833" s="49"/>
    </row>
    <row r="834" spans="5:7" ht="12.75" x14ac:dyDescent="0.2">
      <c r="E834" s="49"/>
      <c r="G834" s="49"/>
    </row>
    <row r="835" spans="5:7" ht="12.75" x14ac:dyDescent="0.2">
      <c r="E835" s="49"/>
      <c r="G835" s="49"/>
    </row>
    <row r="836" spans="5:7" ht="12.75" x14ac:dyDescent="0.2">
      <c r="E836" s="49"/>
      <c r="G836" s="49"/>
    </row>
    <row r="837" spans="5:7" ht="12.75" x14ac:dyDescent="0.2">
      <c r="E837" s="49"/>
      <c r="G837" s="49"/>
    </row>
    <row r="838" spans="5:7" ht="12.75" x14ac:dyDescent="0.2">
      <c r="E838" s="49"/>
      <c r="G838" s="49"/>
    </row>
    <row r="839" spans="5:7" ht="12.75" x14ac:dyDescent="0.2">
      <c r="E839" s="49"/>
      <c r="G839" s="49"/>
    </row>
    <row r="840" spans="5:7" ht="12.75" x14ac:dyDescent="0.2">
      <c r="E840" s="49"/>
      <c r="G840" s="49"/>
    </row>
    <row r="841" spans="5:7" ht="12.75" x14ac:dyDescent="0.2">
      <c r="E841" s="49"/>
      <c r="G841" s="49"/>
    </row>
    <row r="842" spans="5:7" ht="12.75" x14ac:dyDescent="0.2">
      <c r="E842" s="49"/>
      <c r="G842" s="49"/>
    </row>
    <row r="843" spans="5:7" ht="12.75" x14ac:dyDescent="0.2">
      <c r="E843" s="49"/>
      <c r="G843" s="49"/>
    </row>
    <row r="844" spans="5:7" ht="12.75" x14ac:dyDescent="0.2">
      <c r="E844" s="49"/>
      <c r="G844" s="49"/>
    </row>
    <row r="845" spans="5:7" ht="12.75" x14ac:dyDescent="0.2">
      <c r="E845" s="49"/>
      <c r="G845" s="49"/>
    </row>
    <row r="846" spans="5:7" ht="12.75" x14ac:dyDescent="0.2">
      <c r="E846" s="49"/>
      <c r="G846" s="49"/>
    </row>
    <row r="847" spans="5:7" ht="12.75" x14ac:dyDescent="0.2">
      <c r="E847" s="49"/>
      <c r="G847" s="49"/>
    </row>
    <row r="848" spans="5:7" ht="12.75" x14ac:dyDescent="0.2">
      <c r="E848" s="49"/>
      <c r="G848" s="49"/>
    </row>
    <row r="849" spans="5:7" ht="12.75" x14ac:dyDescent="0.2">
      <c r="E849" s="49"/>
      <c r="G849" s="49"/>
    </row>
    <row r="850" spans="5:7" ht="12.75" x14ac:dyDescent="0.2">
      <c r="E850" s="49"/>
      <c r="G850" s="49"/>
    </row>
    <row r="851" spans="5:7" ht="12.75" x14ac:dyDescent="0.2">
      <c r="E851" s="49"/>
      <c r="G851" s="49"/>
    </row>
    <row r="852" spans="5:7" ht="12.75" x14ac:dyDescent="0.2">
      <c r="E852" s="49"/>
      <c r="G852" s="49"/>
    </row>
    <row r="853" spans="5:7" ht="12.75" x14ac:dyDescent="0.2">
      <c r="E853" s="49"/>
      <c r="G853" s="49"/>
    </row>
    <row r="854" spans="5:7" ht="12.75" x14ac:dyDescent="0.2">
      <c r="E854" s="49"/>
      <c r="G854" s="49"/>
    </row>
    <row r="855" spans="5:7" ht="12.75" x14ac:dyDescent="0.2">
      <c r="E855" s="49"/>
      <c r="G855" s="49"/>
    </row>
    <row r="856" spans="5:7" ht="12.75" x14ac:dyDescent="0.2">
      <c r="E856" s="49"/>
      <c r="G856" s="49"/>
    </row>
    <row r="857" spans="5:7" ht="12.75" x14ac:dyDescent="0.2">
      <c r="E857" s="49"/>
      <c r="G857" s="49"/>
    </row>
    <row r="858" spans="5:7" ht="12.75" x14ac:dyDescent="0.2">
      <c r="E858" s="49"/>
      <c r="G858" s="49"/>
    </row>
    <row r="859" spans="5:7" ht="12.75" x14ac:dyDescent="0.2">
      <c r="E859" s="49"/>
      <c r="G859" s="49"/>
    </row>
    <row r="860" spans="5:7" ht="12.75" x14ac:dyDescent="0.2">
      <c r="E860" s="49"/>
      <c r="G860" s="49"/>
    </row>
    <row r="861" spans="5:7" ht="12.75" x14ac:dyDescent="0.2">
      <c r="E861" s="49"/>
      <c r="G861" s="49"/>
    </row>
    <row r="862" spans="5:7" ht="12.75" x14ac:dyDescent="0.2">
      <c r="E862" s="49"/>
      <c r="G862" s="49"/>
    </row>
    <row r="863" spans="5:7" ht="12.75" x14ac:dyDescent="0.2">
      <c r="E863" s="49"/>
      <c r="G863" s="49"/>
    </row>
    <row r="864" spans="5:7" ht="12.75" x14ac:dyDescent="0.2">
      <c r="E864" s="49"/>
      <c r="G864" s="49"/>
    </row>
    <row r="865" spans="5:7" ht="12.75" x14ac:dyDescent="0.2">
      <c r="E865" s="49"/>
      <c r="G865" s="49"/>
    </row>
    <row r="866" spans="5:7" ht="12.75" x14ac:dyDescent="0.2">
      <c r="E866" s="49"/>
      <c r="G866" s="49"/>
    </row>
    <row r="867" spans="5:7" ht="12.75" x14ac:dyDescent="0.2">
      <c r="E867" s="49"/>
      <c r="G867" s="49"/>
    </row>
    <row r="868" spans="5:7" ht="12.75" x14ac:dyDescent="0.2">
      <c r="E868" s="49"/>
      <c r="G868" s="49"/>
    </row>
    <row r="869" spans="5:7" ht="12.75" x14ac:dyDescent="0.2">
      <c r="E869" s="49"/>
      <c r="G869" s="49"/>
    </row>
    <row r="870" spans="5:7" ht="12.75" x14ac:dyDescent="0.2">
      <c r="E870" s="49"/>
      <c r="G870" s="49"/>
    </row>
    <row r="871" spans="5:7" ht="12.75" x14ac:dyDescent="0.2">
      <c r="E871" s="49"/>
      <c r="G871" s="49"/>
    </row>
    <row r="872" spans="5:7" ht="12.75" x14ac:dyDescent="0.2">
      <c r="E872" s="49"/>
      <c r="G872" s="49"/>
    </row>
    <row r="873" spans="5:7" ht="12.75" x14ac:dyDescent="0.2">
      <c r="E873" s="49"/>
      <c r="G873" s="49"/>
    </row>
    <row r="874" spans="5:7" ht="12.75" x14ac:dyDescent="0.2">
      <c r="E874" s="49"/>
      <c r="G874" s="49"/>
    </row>
    <row r="875" spans="5:7" ht="12.75" x14ac:dyDescent="0.2">
      <c r="E875" s="49"/>
      <c r="G875" s="49"/>
    </row>
    <row r="876" spans="5:7" ht="12.75" x14ac:dyDescent="0.2">
      <c r="E876" s="49"/>
      <c r="G876" s="49"/>
    </row>
    <row r="877" spans="5:7" ht="12.75" x14ac:dyDescent="0.2">
      <c r="E877" s="49"/>
      <c r="G877" s="49"/>
    </row>
    <row r="878" spans="5:7" ht="12.75" x14ac:dyDescent="0.2">
      <c r="E878" s="49"/>
      <c r="G878" s="49"/>
    </row>
    <row r="879" spans="5:7" ht="12.75" x14ac:dyDescent="0.2">
      <c r="E879" s="49"/>
      <c r="G879" s="49"/>
    </row>
    <row r="880" spans="5:7" ht="12.75" x14ac:dyDescent="0.2">
      <c r="E880" s="49"/>
      <c r="G880" s="49"/>
    </row>
    <row r="881" spans="5:7" ht="12.75" x14ac:dyDescent="0.2">
      <c r="E881" s="49"/>
      <c r="G881" s="49"/>
    </row>
    <row r="882" spans="5:7" ht="12.75" x14ac:dyDescent="0.2">
      <c r="E882" s="49"/>
      <c r="G882" s="49"/>
    </row>
    <row r="883" spans="5:7" ht="12.75" x14ac:dyDescent="0.2">
      <c r="E883" s="49"/>
      <c r="G883" s="49"/>
    </row>
    <row r="884" spans="5:7" ht="12.75" x14ac:dyDescent="0.2">
      <c r="E884" s="49"/>
      <c r="G884" s="49"/>
    </row>
    <row r="885" spans="5:7" ht="12.75" x14ac:dyDescent="0.2">
      <c r="E885" s="49"/>
      <c r="G885" s="49"/>
    </row>
    <row r="886" spans="5:7" ht="12.75" x14ac:dyDescent="0.2">
      <c r="E886" s="49"/>
      <c r="G886" s="49"/>
    </row>
    <row r="887" spans="5:7" ht="12.75" x14ac:dyDescent="0.2">
      <c r="E887" s="49"/>
      <c r="G887" s="49"/>
    </row>
    <row r="888" spans="5:7" ht="12.75" x14ac:dyDescent="0.2">
      <c r="E888" s="49"/>
      <c r="G888" s="49"/>
    </row>
    <row r="889" spans="5:7" ht="12.75" x14ac:dyDescent="0.2">
      <c r="E889" s="49"/>
      <c r="G889" s="49"/>
    </row>
    <row r="890" spans="5:7" ht="12.75" x14ac:dyDescent="0.2">
      <c r="E890" s="49"/>
      <c r="G890" s="49"/>
    </row>
    <row r="891" spans="5:7" ht="12.75" x14ac:dyDescent="0.2">
      <c r="E891" s="49"/>
      <c r="G891" s="49"/>
    </row>
    <row r="892" spans="5:7" ht="12.75" x14ac:dyDescent="0.2">
      <c r="E892" s="49"/>
      <c r="G892" s="49"/>
    </row>
    <row r="893" spans="5:7" ht="12.75" x14ac:dyDescent="0.2">
      <c r="E893" s="62"/>
      <c r="G893" s="49"/>
    </row>
    <row r="894" spans="5:7" ht="12.75" x14ac:dyDescent="0.2">
      <c r="E894" s="49"/>
      <c r="G894" s="49"/>
    </row>
    <row r="895" spans="5:7" ht="12.75" x14ac:dyDescent="0.2">
      <c r="E895" s="49"/>
      <c r="G895" s="49"/>
    </row>
    <row r="896" spans="5:7" ht="12.75" x14ac:dyDescent="0.2">
      <c r="E896" s="49"/>
      <c r="G896" s="49"/>
    </row>
    <row r="897" spans="5:7" ht="12.75" x14ac:dyDescent="0.2">
      <c r="E897" s="49"/>
      <c r="G897" s="49"/>
    </row>
    <row r="898" spans="5:7" ht="12.75" x14ac:dyDescent="0.2">
      <c r="E898" s="49"/>
      <c r="G898" s="49"/>
    </row>
    <row r="899" spans="5:7" ht="12.75" x14ac:dyDescent="0.2">
      <c r="E899" s="23"/>
      <c r="G899" s="49"/>
    </row>
    <row r="900" spans="5:7" ht="12.75" x14ac:dyDescent="0.2">
      <c r="E900" s="49"/>
      <c r="G900" s="49"/>
    </row>
    <row r="901" spans="5:7" ht="12.75" x14ac:dyDescent="0.2">
      <c r="E901" s="49"/>
      <c r="G901" s="49"/>
    </row>
    <row r="902" spans="5:7" ht="12.75" x14ac:dyDescent="0.2">
      <c r="E902" s="49"/>
      <c r="G902" s="49"/>
    </row>
    <row r="903" spans="5:7" ht="12.75" x14ac:dyDescent="0.2">
      <c r="E903" s="49"/>
      <c r="G903" s="49"/>
    </row>
    <row r="904" spans="5:7" ht="12.75" x14ac:dyDescent="0.2">
      <c r="E904" s="49"/>
      <c r="G904" s="49"/>
    </row>
    <row r="905" spans="5:7" ht="12.75" x14ac:dyDescent="0.2">
      <c r="E905" s="49"/>
      <c r="G905" s="49"/>
    </row>
    <row r="906" spans="5:7" ht="12.75" x14ac:dyDescent="0.2">
      <c r="E906" s="49"/>
      <c r="G906" s="49"/>
    </row>
    <row r="907" spans="5:7" ht="12.75" x14ac:dyDescent="0.2">
      <c r="E907" s="49"/>
      <c r="G907" s="49"/>
    </row>
    <row r="908" spans="5:7" ht="12.75" x14ac:dyDescent="0.2">
      <c r="E908" s="49"/>
      <c r="G908" s="49"/>
    </row>
    <row r="909" spans="5:7" ht="12.75" x14ac:dyDescent="0.2">
      <c r="E909" s="49"/>
      <c r="G909" s="49"/>
    </row>
    <row r="910" spans="5:7" ht="12.75" x14ac:dyDescent="0.2">
      <c r="E910" s="49"/>
      <c r="G910" s="49"/>
    </row>
    <row r="911" spans="5:7" ht="12.75" x14ac:dyDescent="0.2">
      <c r="E911" s="49"/>
      <c r="G911" s="49"/>
    </row>
    <row r="912" spans="5:7" ht="12.75" x14ac:dyDescent="0.2">
      <c r="E912" s="49"/>
      <c r="G912" s="49"/>
    </row>
    <row r="913" spans="5:7" ht="12.75" x14ac:dyDescent="0.2">
      <c r="E913" s="49"/>
      <c r="G913" s="49"/>
    </row>
    <row r="914" spans="5:7" ht="12.75" x14ac:dyDescent="0.2">
      <c r="E914" s="49"/>
      <c r="G914" s="49"/>
    </row>
    <row r="915" spans="5:7" ht="12.75" x14ac:dyDescent="0.2">
      <c r="E915" s="49"/>
      <c r="G915" s="49"/>
    </row>
    <row r="916" spans="5:7" ht="12.75" x14ac:dyDescent="0.2">
      <c r="E916" s="49"/>
      <c r="G916" s="49"/>
    </row>
    <row r="917" spans="5:7" ht="12.75" x14ac:dyDescent="0.2">
      <c r="E917" s="49"/>
      <c r="G917" s="49"/>
    </row>
    <row r="918" spans="5:7" ht="12.75" x14ac:dyDescent="0.2">
      <c r="E918" s="49"/>
      <c r="G918" s="49"/>
    </row>
    <row r="919" spans="5:7" ht="12.75" x14ac:dyDescent="0.2">
      <c r="E919" s="49"/>
      <c r="G919" s="49"/>
    </row>
    <row r="920" spans="5:7" ht="12.75" x14ac:dyDescent="0.2">
      <c r="E920" s="49"/>
      <c r="G920" s="49"/>
    </row>
    <row r="921" spans="5:7" ht="12.75" x14ac:dyDescent="0.2">
      <c r="E921" s="49"/>
      <c r="G921" s="49"/>
    </row>
    <row r="922" spans="5:7" ht="12.75" x14ac:dyDescent="0.2">
      <c r="E922" s="49"/>
      <c r="G922" s="49"/>
    </row>
    <row r="923" spans="5:7" ht="12.75" x14ac:dyDescent="0.2">
      <c r="E923" s="49"/>
      <c r="G923" s="49"/>
    </row>
    <row r="924" spans="5:7" ht="12.75" x14ac:dyDescent="0.2">
      <c r="E924" s="49"/>
      <c r="G924" s="49"/>
    </row>
    <row r="925" spans="5:7" ht="12.75" x14ac:dyDescent="0.2">
      <c r="E925" s="49"/>
      <c r="G925" s="49"/>
    </row>
    <row r="926" spans="5:7" ht="12.75" x14ac:dyDescent="0.2">
      <c r="E926" s="49"/>
      <c r="G926" s="49"/>
    </row>
    <row r="927" spans="5:7" ht="12.75" x14ac:dyDescent="0.2">
      <c r="E927" s="49"/>
      <c r="G927" s="49"/>
    </row>
    <row r="928" spans="5:7" ht="12.75" x14ac:dyDescent="0.2">
      <c r="E928" s="49"/>
      <c r="G928" s="49"/>
    </row>
    <row r="929" spans="5:7" ht="12.75" x14ac:dyDescent="0.2">
      <c r="E929" s="49"/>
      <c r="G929" s="49"/>
    </row>
    <row r="930" spans="5:7" ht="12.75" x14ac:dyDescent="0.2">
      <c r="E930" s="49"/>
      <c r="G930" s="49"/>
    </row>
    <row r="931" spans="5:7" ht="12.75" x14ac:dyDescent="0.2">
      <c r="E931" s="49"/>
      <c r="G931" s="49"/>
    </row>
    <row r="932" spans="5:7" ht="12.75" x14ac:dyDescent="0.2">
      <c r="E932" s="49"/>
      <c r="G932" s="49"/>
    </row>
    <row r="933" spans="5:7" ht="12.75" x14ac:dyDescent="0.2">
      <c r="E933" s="49"/>
      <c r="G933" s="49"/>
    </row>
    <row r="934" spans="5:7" ht="12.75" x14ac:dyDescent="0.2">
      <c r="E934" s="49"/>
      <c r="G934" s="49"/>
    </row>
    <row r="935" spans="5:7" ht="12.75" x14ac:dyDescent="0.2">
      <c r="E935" s="49"/>
      <c r="G935" s="49"/>
    </row>
    <row r="936" spans="5:7" ht="12.75" x14ac:dyDescent="0.2">
      <c r="E936" s="49"/>
      <c r="G936" s="49"/>
    </row>
    <row r="937" spans="5:7" ht="12.75" x14ac:dyDescent="0.2">
      <c r="E937" s="49"/>
      <c r="G937" s="49"/>
    </row>
    <row r="938" spans="5:7" ht="12.75" x14ac:dyDescent="0.2">
      <c r="E938" s="49"/>
      <c r="G938" s="49"/>
    </row>
    <row r="939" spans="5:7" ht="12.75" x14ac:dyDescent="0.2">
      <c r="E939" s="49"/>
      <c r="G939" s="49"/>
    </row>
    <row r="940" spans="5:7" ht="12.75" x14ac:dyDescent="0.2">
      <c r="E940" s="49"/>
      <c r="G940" s="49"/>
    </row>
    <row r="941" spans="5:7" ht="12.75" x14ac:dyDescent="0.2">
      <c r="E941" s="49"/>
      <c r="G941" s="49"/>
    </row>
    <row r="942" spans="5:7" ht="12.75" x14ac:dyDescent="0.2">
      <c r="E942" s="49"/>
      <c r="G942" s="49"/>
    </row>
    <row r="943" spans="5:7" ht="12.75" x14ac:dyDescent="0.2">
      <c r="E943" s="49"/>
      <c r="G943" s="49"/>
    </row>
    <row r="944" spans="5:7" ht="12.75" x14ac:dyDescent="0.2">
      <c r="E944" s="49"/>
      <c r="G944" s="49"/>
    </row>
    <row r="945" spans="5:7" ht="12.75" x14ac:dyDescent="0.2">
      <c r="E945" s="49"/>
      <c r="G945" s="49"/>
    </row>
    <row r="946" spans="5:7" ht="12.75" x14ac:dyDescent="0.2">
      <c r="E946" s="49"/>
      <c r="G946" s="49"/>
    </row>
    <row r="947" spans="5:7" ht="12.75" x14ac:dyDescent="0.2">
      <c r="E947" s="49"/>
      <c r="G947" s="49"/>
    </row>
    <row r="948" spans="5:7" ht="12.75" x14ac:dyDescent="0.2">
      <c r="E948" s="49"/>
      <c r="G948" s="49"/>
    </row>
    <row r="949" spans="5:7" ht="12.75" x14ac:dyDescent="0.2">
      <c r="E949" s="49"/>
      <c r="G949" s="49"/>
    </row>
    <row r="950" spans="5:7" ht="12.75" x14ac:dyDescent="0.2">
      <c r="E950" s="49"/>
      <c r="G950" s="49"/>
    </row>
    <row r="951" spans="5:7" ht="12.75" x14ac:dyDescent="0.2">
      <c r="E951" s="49"/>
      <c r="G951" s="49"/>
    </row>
    <row r="952" spans="5:7" ht="12.75" x14ac:dyDescent="0.2">
      <c r="E952" s="49"/>
      <c r="G952" s="49"/>
    </row>
    <row r="953" spans="5:7" ht="12.75" x14ac:dyDescent="0.2">
      <c r="E953" s="49"/>
      <c r="G953" s="49"/>
    </row>
    <row r="954" spans="5:7" ht="12.75" x14ac:dyDescent="0.2">
      <c r="E954" s="49"/>
      <c r="G954" s="49"/>
    </row>
    <row r="955" spans="5:7" ht="12.75" x14ac:dyDescent="0.2">
      <c r="E955" s="49"/>
      <c r="G955" s="49"/>
    </row>
    <row r="956" spans="5:7" ht="12.75" x14ac:dyDescent="0.2">
      <c r="E956" s="49"/>
      <c r="G956" s="49"/>
    </row>
    <row r="957" spans="5:7" ht="12.75" x14ac:dyDescent="0.2">
      <c r="E957" s="49"/>
      <c r="G957" s="49"/>
    </row>
    <row r="958" spans="5:7" ht="12.75" x14ac:dyDescent="0.2">
      <c r="E958" s="49"/>
      <c r="G958" s="49"/>
    </row>
    <row r="959" spans="5:7" ht="12.75" x14ac:dyDescent="0.2">
      <c r="E959" s="49"/>
      <c r="G959" s="49"/>
    </row>
    <row r="960" spans="5:7" ht="12.75" x14ac:dyDescent="0.2">
      <c r="E960" s="49"/>
      <c r="G960" s="49"/>
    </row>
    <row r="961" spans="5:7" ht="12.75" x14ac:dyDescent="0.2">
      <c r="E961" s="49"/>
      <c r="G961" s="49"/>
    </row>
    <row r="962" spans="5:7" ht="12.75" x14ac:dyDescent="0.2">
      <c r="E962" s="49"/>
      <c r="G962" s="49"/>
    </row>
    <row r="963" spans="5:7" ht="12.75" x14ac:dyDescent="0.2">
      <c r="E963" s="49"/>
      <c r="G963" s="49"/>
    </row>
    <row r="964" spans="5:7" ht="12.75" x14ac:dyDescent="0.2">
      <c r="E964" s="49"/>
      <c r="G964" s="49"/>
    </row>
    <row r="965" spans="5:7" ht="12.75" x14ac:dyDescent="0.2">
      <c r="E965" s="49"/>
      <c r="G965" s="49"/>
    </row>
    <row r="966" spans="5:7" ht="12.75" x14ac:dyDescent="0.2">
      <c r="E966" s="49"/>
      <c r="G966" s="49"/>
    </row>
    <row r="967" spans="5:7" ht="12.75" x14ac:dyDescent="0.2">
      <c r="E967" s="49"/>
      <c r="G967" s="49"/>
    </row>
    <row r="968" spans="5:7" ht="12.75" x14ac:dyDescent="0.2">
      <c r="E968" s="49"/>
      <c r="G968" s="49"/>
    </row>
    <row r="969" spans="5:7" ht="12.75" x14ac:dyDescent="0.2">
      <c r="E969" s="49"/>
      <c r="G969" s="49"/>
    </row>
    <row r="970" spans="5:7" ht="12.75" x14ac:dyDescent="0.2">
      <c r="E970" s="49"/>
      <c r="G970" s="49"/>
    </row>
    <row r="971" spans="5:7" ht="12.75" x14ac:dyDescent="0.2">
      <c r="E971" s="49"/>
      <c r="G971" s="49"/>
    </row>
    <row r="972" spans="5:7" ht="12.75" x14ac:dyDescent="0.2">
      <c r="E972" s="49"/>
      <c r="G972" s="49"/>
    </row>
    <row r="973" spans="5:7" ht="12.75" x14ac:dyDescent="0.2">
      <c r="E973" s="49"/>
      <c r="G973" s="49"/>
    </row>
    <row r="974" spans="5:7" ht="12.75" x14ac:dyDescent="0.2">
      <c r="E974" s="49"/>
      <c r="G974" s="49"/>
    </row>
    <row r="975" spans="5:7" ht="12.75" x14ac:dyDescent="0.2">
      <c r="E975" s="49"/>
      <c r="G975" s="49"/>
    </row>
    <row r="976" spans="5:7" ht="12.75" x14ac:dyDescent="0.2">
      <c r="E976" s="49"/>
      <c r="G976" s="49"/>
    </row>
    <row r="977" spans="5:7" ht="12.75" x14ac:dyDescent="0.2">
      <c r="E977" s="49"/>
      <c r="G977" s="49"/>
    </row>
    <row r="978" spans="5:7" ht="12.75" x14ac:dyDescent="0.2">
      <c r="E978" s="49"/>
    </row>
    <row r="979" spans="5:7" ht="12.75" x14ac:dyDescent="0.2">
      <c r="E979" s="49"/>
    </row>
    <row r="980" spans="5:7" ht="12.75" x14ac:dyDescent="0.2">
      <c r="E980" s="49"/>
    </row>
    <row r="981" spans="5:7" ht="12.75" x14ac:dyDescent="0.2">
      <c r="E981" s="49"/>
    </row>
    <row r="982" spans="5:7" ht="12.75" x14ac:dyDescent="0.2">
      <c r="E982" s="49"/>
    </row>
    <row r="983" spans="5:7" ht="12.75" x14ac:dyDescent="0.2">
      <c r="E983" s="49"/>
    </row>
    <row r="984" spans="5:7" ht="15" x14ac:dyDescent="0.25">
      <c r="E984" s="12"/>
    </row>
    <row r="985" spans="5:7" ht="12.75" x14ac:dyDescent="0.2">
      <c r="E985" s="49"/>
    </row>
    <row r="986" spans="5:7" ht="12.75" x14ac:dyDescent="0.2">
      <c r="E986" s="49"/>
    </row>
    <row r="987" spans="5:7" ht="12.75" x14ac:dyDescent="0.2">
      <c r="E987" s="49"/>
    </row>
    <row r="988" spans="5:7" ht="12.75" x14ac:dyDescent="0.2">
      <c r="E988" s="49"/>
    </row>
    <row r="989" spans="5:7" ht="12.75" x14ac:dyDescent="0.2">
      <c r="E989" s="49"/>
    </row>
    <row r="990" spans="5:7" ht="12.75" x14ac:dyDescent="0.2">
      <c r="E990" s="49"/>
    </row>
    <row r="991" spans="5:7" ht="12.75" x14ac:dyDescent="0.2">
      <c r="E991" s="49"/>
    </row>
    <row r="992" spans="5:7" ht="12.75" x14ac:dyDescent="0.2">
      <c r="E992" s="49"/>
    </row>
    <row r="993" spans="1:5" ht="12.75" x14ac:dyDescent="0.2">
      <c r="E993" s="49"/>
    </row>
    <row r="994" spans="1:5" ht="12.75" x14ac:dyDescent="0.2">
      <c r="E994" s="49"/>
    </row>
    <row r="995" spans="1:5" ht="12.75" x14ac:dyDescent="0.2">
      <c r="E995" s="49"/>
    </row>
    <row r="996" spans="1:5" ht="12.75" x14ac:dyDescent="0.2">
      <c r="E996" s="49"/>
    </row>
    <row r="997" spans="1:5" ht="12.75" x14ac:dyDescent="0.2">
      <c r="E997" s="49"/>
    </row>
    <row r="998" spans="1:5" ht="12.75" x14ac:dyDescent="0.2">
      <c r="E998" s="49"/>
    </row>
    <row r="999" spans="1:5" ht="12.75" x14ac:dyDescent="0.2">
      <c r="E999" s="49"/>
    </row>
    <row r="1000" spans="1:5" ht="14.25" x14ac:dyDescent="0.2">
      <c r="A1000" s="63"/>
      <c r="E1000" s="49"/>
    </row>
    <row r="1001" spans="1:5" ht="14.25" x14ac:dyDescent="0.2">
      <c r="A1001" s="63"/>
      <c r="E1001" s="49"/>
    </row>
    <row r="1002" spans="1:5" ht="14.25" x14ac:dyDescent="0.2">
      <c r="A1002" s="63"/>
      <c r="E1002" s="49"/>
    </row>
    <row r="1003" spans="1:5" ht="14.25" x14ac:dyDescent="0.2">
      <c r="A1003" s="63"/>
      <c r="E1003" s="49"/>
    </row>
    <row r="1004" spans="1:5" ht="14.25" x14ac:dyDescent="0.2">
      <c r="A1004" s="63"/>
      <c r="E1004" s="49"/>
    </row>
    <row r="1005" spans="1:5" ht="14.25" x14ac:dyDescent="0.2">
      <c r="A1005" s="63"/>
      <c r="E1005" s="49"/>
    </row>
    <row r="1006" spans="1:5" ht="14.25" x14ac:dyDescent="0.2">
      <c r="A1006" s="63"/>
      <c r="E1006" s="49"/>
    </row>
    <row r="1007" spans="1:5" ht="14.25" x14ac:dyDescent="0.2">
      <c r="A1007" s="64"/>
      <c r="E1007" s="49"/>
    </row>
    <row r="1008" spans="1:5" ht="25.5" x14ac:dyDescent="0.35">
      <c r="A1008" s="65"/>
      <c r="E1008" s="49"/>
    </row>
    <row r="1009" spans="1:5" ht="14.25" x14ac:dyDescent="0.2">
      <c r="A1009" s="63"/>
      <c r="E1009" s="49"/>
    </row>
    <row r="1010" spans="1:5" ht="14.25" x14ac:dyDescent="0.2">
      <c r="A1010" s="63"/>
      <c r="E1010" s="49"/>
    </row>
    <row r="1011" spans="1:5" ht="14.25" x14ac:dyDescent="0.2">
      <c r="A1011" s="63"/>
      <c r="E1011" s="49"/>
    </row>
    <row r="1012" spans="1:5" ht="14.25" x14ac:dyDescent="0.2">
      <c r="A1012" s="63"/>
      <c r="E1012" s="49"/>
    </row>
    <row r="1013" spans="1:5" ht="14.25" x14ac:dyDescent="0.2">
      <c r="A1013" s="63"/>
      <c r="E1013" s="49"/>
    </row>
    <row r="1014" spans="1:5" ht="14.25" x14ac:dyDescent="0.2">
      <c r="A1014" s="63"/>
      <c r="E1014" s="49"/>
    </row>
    <row r="1015" spans="1:5" ht="14.25" x14ac:dyDescent="0.2">
      <c r="A1015" s="63"/>
      <c r="E1015" s="49"/>
    </row>
    <row r="1016" spans="1:5" ht="14.25" x14ac:dyDescent="0.2">
      <c r="A1016" s="63"/>
      <c r="E1016" s="49"/>
    </row>
    <row r="1017" spans="1:5" ht="14.25" x14ac:dyDescent="0.2">
      <c r="A1017" s="63"/>
      <c r="E1017" s="49"/>
    </row>
    <row r="1018" spans="1:5" ht="14.25" x14ac:dyDescent="0.2">
      <c r="A1018" s="63"/>
      <c r="E1018" s="49"/>
    </row>
    <row r="1019" spans="1:5" ht="14.25" x14ac:dyDescent="0.2">
      <c r="A1019" s="63"/>
      <c r="E1019" s="49"/>
    </row>
    <row r="1020" spans="1:5" ht="14.25" x14ac:dyDescent="0.2">
      <c r="A1020" s="64"/>
      <c r="E1020" s="49"/>
    </row>
    <row r="1021" spans="1:5" ht="14.25" x14ac:dyDescent="0.2">
      <c r="A1021" s="64"/>
      <c r="E1021" s="49"/>
    </row>
    <row r="1022" spans="1:5" ht="14.25" x14ac:dyDescent="0.2">
      <c r="A1022" s="64"/>
      <c r="E1022" s="49"/>
    </row>
    <row r="1023" spans="1:5" ht="14.25" x14ac:dyDescent="0.2">
      <c r="A1023" s="64"/>
      <c r="E1023" s="49"/>
    </row>
    <row r="1024" spans="1:5" ht="14.25" x14ac:dyDescent="0.2">
      <c r="A1024" s="64"/>
      <c r="E1024" s="49"/>
    </row>
    <row r="1025" spans="1:5" ht="14.25" x14ac:dyDescent="0.2">
      <c r="A1025" s="64"/>
      <c r="E1025" s="49"/>
    </row>
    <row r="1026" spans="1:5" ht="14.25" x14ac:dyDescent="0.2">
      <c r="A1026" s="64"/>
      <c r="E1026" s="49"/>
    </row>
    <row r="1027" spans="1:5" ht="14.25" x14ac:dyDescent="0.2">
      <c r="A1027" s="64"/>
      <c r="E1027" s="49"/>
    </row>
    <row r="1028" spans="1:5" ht="14.25" x14ac:dyDescent="0.2">
      <c r="A1028" s="64"/>
      <c r="E1028" s="49"/>
    </row>
    <row r="1029" spans="1:5" ht="14.25" x14ac:dyDescent="0.2">
      <c r="A1029" s="64"/>
      <c r="E1029" s="49"/>
    </row>
    <row r="1030" spans="1:5" ht="14.25" x14ac:dyDescent="0.2">
      <c r="A1030" s="64"/>
      <c r="E1030" s="49"/>
    </row>
    <row r="1031" spans="1:5" ht="14.25" x14ac:dyDescent="0.2">
      <c r="A1031" s="64"/>
      <c r="E1031" s="49"/>
    </row>
    <row r="1032" spans="1:5" ht="14.25" x14ac:dyDescent="0.2">
      <c r="A1032" s="64"/>
      <c r="E1032" s="49"/>
    </row>
    <row r="1033" spans="1:5" ht="14.25" x14ac:dyDescent="0.2">
      <c r="A1033" s="64"/>
      <c r="E1033" s="49"/>
    </row>
    <row r="1034" spans="1:5" ht="14.25" x14ac:dyDescent="0.2">
      <c r="A1034" s="64"/>
      <c r="E1034" s="49"/>
    </row>
    <row r="1035" spans="1:5" ht="14.25" x14ac:dyDescent="0.2">
      <c r="A1035" s="64"/>
      <c r="E1035" s="49"/>
    </row>
    <row r="1036" spans="1:5" ht="14.25" x14ac:dyDescent="0.2">
      <c r="A1036" s="64"/>
      <c r="E1036" s="49"/>
    </row>
    <row r="1037" spans="1:5" ht="14.25" x14ac:dyDescent="0.2">
      <c r="A1037" s="64"/>
      <c r="E1037" s="49"/>
    </row>
    <row r="1038" spans="1:5" ht="14.25" x14ac:dyDescent="0.2">
      <c r="A1038" s="64"/>
      <c r="E1038" s="49"/>
    </row>
    <row r="1039" spans="1:5" ht="14.25" x14ac:dyDescent="0.2">
      <c r="A1039" s="64"/>
      <c r="E1039" s="49"/>
    </row>
    <row r="1040" spans="1:5" ht="14.25" x14ac:dyDescent="0.2">
      <c r="A1040" s="64"/>
      <c r="E1040" s="49"/>
    </row>
    <row r="1041" spans="1:5" ht="14.25" x14ac:dyDescent="0.2">
      <c r="A1041" s="64"/>
      <c r="E1041" s="49"/>
    </row>
    <row r="1042" spans="1:5" ht="14.25" x14ac:dyDescent="0.2">
      <c r="A1042" s="64"/>
      <c r="E1042" s="49"/>
    </row>
    <row r="1043" spans="1:5" ht="14.25" x14ac:dyDescent="0.2">
      <c r="A1043" s="64"/>
      <c r="E1043" s="49"/>
    </row>
    <row r="1044" spans="1:5" ht="14.25" x14ac:dyDescent="0.2">
      <c r="A1044" s="64"/>
      <c r="E1044" s="49"/>
    </row>
    <row r="1045" spans="1:5" ht="14.25" x14ac:dyDescent="0.2">
      <c r="A1045" s="64"/>
      <c r="E1045" s="49"/>
    </row>
    <row r="1046" spans="1:5" ht="14.25" x14ac:dyDescent="0.2">
      <c r="A1046" s="64"/>
      <c r="E1046" s="49"/>
    </row>
    <row r="1047" spans="1:5" ht="14.25" x14ac:dyDescent="0.2">
      <c r="A1047" s="64"/>
      <c r="E1047" s="49"/>
    </row>
    <row r="1048" spans="1:5" ht="14.25" x14ac:dyDescent="0.2">
      <c r="A1048" s="64"/>
      <c r="E1048" s="49"/>
    </row>
    <row r="1049" spans="1:5" ht="14.25" x14ac:dyDescent="0.2">
      <c r="A1049" s="64"/>
      <c r="E1049" s="49"/>
    </row>
    <row r="1050" spans="1:5" ht="14.25" x14ac:dyDescent="0.2">
      <c r="A1050" s="64"/>
      <c r="E1050" s="49"/>
    </row>
    <row r="1051" spans="1:5" ht="14.25" x14ac:dyDescent="0.2">
      <c r="A1051" s="64"/>
      <c r="E1051" s="49"/>
    </row>
    <row r="1052" spans="1:5" ht="14.25" x14ac:dyDescent="0.2">
      <c r="A1052" s="64"/>
      <c r="E1052" s="49"/>
    </row>
    <row r="1053" spans="1:5" ht="14.25" x14ac:dyDescent="0.2">
      <c r="A1053" s="64"/>
      <c r="E1053" s="49"/>
    </row>
    <row r="1054" spans="1:5" ht="14.25" x14ac:dyDescent="0.2">
      <c r="A1054" s="64"/>
      <c r="E1054" s="49"/>
    </row>
    <row r="1055" spans="1:5" ht="14.25" x14ac:dyDescent="0.2">
      <c r="A1055" s="64"/>
      <c r="E1055" s="49"/>
    </row>
    <row r="1056" spans="1:5" ht="14.25" x14ac:dyDescent="0.2">
      <c r="A1056" s="64"/>
      <c r="E1056" s="49"/>
    </row>
  </sheetData>
  <autoFilter ref="A1:Z164" xr:uid="{00000000-0009-0000-0000-000001000000}"/>
  <customSheetViews>
    <customSheetView guid="{AFB6D5AD-C5BB-4E65-9D3B-E6ECC492BE55}" filter="1" showAutoFilter="1">
      <pageMargins left="0.7" right="0.7" top="0.75" bottom="0.75" header="0.3" footer="0.3"/>
      <autoFilter ref="A2:V164" xr:uid="{6A925768-50BA-4335-9854-87A8224410CA}"/>
    </customSheetView>
  </customSheetViews>
  <conditionalFormatting sqref="I69">
    <cfRule type="containsText" dxfId="91" priority="23" operator="containsText" text="slick">
      <formula>NOT(ISERROR(SEARCH(("slick"),(I69))))</formula>
    </cfRule>
  </conditionalFormatting>
  <conditionalFormatting sqref="I69">
    <cfRule type="containsText" dxfId="90" priority="24" operator="containsText" text="budget">
      <formula>NOT(ISERROR(SEARCH(("budget"),(I69))))</formula>
    </cfRule>
  </conditionalFormatting>
  <conditionalFormatting sqref="I69">
    <cfRule type="containsText" dxfId="89" priority="25" operator="containsText" text="not trying">
      <formula>NOT(ISERROR(SEARCH(("not trying"),(I69))))</formula>
    </cfRule>
  </conditionalFormatting>
  <conditionalFormatting sqref="E1:E1060 C84 D84:D167 C93 C109 C134 C165:C167">
    <cfRule type="containsText" dxfId="88" priority="26" operator="containsText" text="emerging">
      <formula>NOT(ISERROR(SEARCH(("emerging"),(E1))))</formula>
    </cfRule>
  </conditionalFormatting>
  <conditionalFormatting sqref="E1:E1060 C84 D84:D167 C93 C109 C134 C165:C167">
    <cfRule type="containsText" dxfId="87" priority="27" operator="containsText" text="amazing">
      <formula>NOT(ISERROR(SEARCH(("amazing"),(E1))))</formula>
    </cfRule>
  </conditionalFormatting>
  <conditionalFormatting sqref="E1:E1060 C84 D84:D167 C93 C109 C134 C165:C167">
    <cfRule type="containsText" dxfId="86" priority="28" operator="containsText" text="unrecognised">
      <formula>NOT(ISERROR(SEARCH(("unrecognised"),(E1))))</formula>
    </cfRule>
  </conditionalFormatting>
  <conditionalFormatting sqref="E1:E1060 C84 D84:D167 C93 C109 C134 C165:C167">
    <cfRule type="containsText" dxfId="85" priority="29" operator="containsText" text="established">
      <formula>NOT(ISERROR(SEARCH(("established"),(E1))))</formula>
    </cfRule>
  </conditionalFormatting>
  <conditionalFormatting sqref="F1:F980">
    <cfRule type="containsText" dxfId="84" priority="30" operator="containsText" text="fear">
      <formula>NOT(ISERROR(SEARCH(("fear"),(F1))))</formula>
    </cfRule>
  </conditionalFormatting>
  <conditionalFormatting sqref="F1:F980">
    <cfRule type="containsText" dxfId="83" priority="31" operator="containsText" text="fuzzy">
      <formula>NOT(ISERROR(SEARCH(("fuzzy"),(F1))))</formula>
    </cfRule>
  </conditionalFormatting>
  <conditionalFormatting sqref="F1:F980">
    <cfRule type="containsText" dxfId="82" priority="32" operator="containsText" text="pragmatic">
      <formula>NOT(ISERROR(SEARCH(("pragmatic"),(F1))))</formula>
    </cfRule>
  </conditionalFormatting>
  <conditionalFormatting sqref="F1:F980">
    <cfRule type="containsText" dxfId="81" priority="33" operator="containsText" text="local">
      <formula>NOT(ISERROR(SEARCH(("local"),(F1))))</formula>
    </cfRule>
  </conditionalFormatting>
  <conditionalFormatting sqref="F1:F980">
    <cfRule type="containsText" dxfId="80" priority="34" operator="containsText" text="institutional">
      <formula>NOT(ISERROR(SEARCH(("institutional"),(F1))))</formula>
    </cfRule>
  </conditionalFormatting>
  <conditionalFormatting sqref="F1:F980">
    <cfRule type="containsText" dxfId="79" priority="35" operator="containsText" text="saviours">
      <formula>NOT(ISERROR(SEARCH(("saviours"),(F1))))</formula>
    </cfRule>
  </conditionalFormatting>
  <conditionalFormatting sqref="G1:G50 E33:F33 G52:G980">
    <cfRule type="containsText" dxfId="78" priority="36" operator="containsText" text="heroes">
      <formula>NOT(ISERROR(SEARCH(("heroes"),(G1))))</formula>
    </cfRule>
  </conditionalFormatting>
  <conditionalFormatting sqref="G1:G50 E33:F33 G52:G980">
    <cfRule type="containsText" dxfId="77" priority="37" operator="containsText" text="saviours">
      <formula>NOT(ISERROR(SEARCH(("saviours"),(G1))))</formula>
    </cfRule>
  </conditionalFormatting>
  <conditionalFormatting sqref="G1:G50 E33:F33 G52:G980">
    <cfRule type="containsText" dxfId="76" priority="38" operator="containsText" text="bridges">
      <formula>NOT(ISERROR(SEARCH(("bridges"),(G1))))</formula>
    </cfRule>
  </conditionalFormatting>
  <conditionalFormatting sqref="F1:F1048576">
    <cfRule type="containsText" dxfId="75" priority="22" operator="containsText" text="fu">
      <formula>NOT(ISERROR(SEARCH("fu",F1)))</formula>
    </cfRule>
    <cfRule type="containsText" dxfId="74" priority="21" operator="containsText" text="fear">
      <formula>NOT(ISERROR(SEARCH("fear",F1)))</formula>
    </cfRule>
    <cfRule type="containsText" dxfId="73" priority="20" operator="containsText" text="pra">
      <formula>NOT(ISERROR(SEARCH("pra",F1)))</formula>
    </cfRule>
  </conditionalFormatting>
  <conditionalFormatting sqref="E1:E1048576">
    <cfRule type="containsText" dxfId="72" priority="19" operator="containsText" text="est">
      <formula>NOT(ISERROR(SEARCH("est",E1)))</formula>
    </cfRule>
    <cfRule type="containsText" dxfId="71" priority="18" operator="containsText" text="am">
      <formula>NOT(ISERROR(SEARCH("am",E1)))</formula>
    </cfRule>
    <cfRule type="containsText" dxfId="70" priority="17" operator="containsText" text="emer">
      <formula>NOT(ISERROR(SEARCH("emer",E1)))</formula>
    </cfRule>
    <cfRule type="containsText" dxfId="69" priority="16" operator="containsText" text="un">
      <formula>NOT(ISERROR(SEARCH("un",E1)))</formula>
    </cfRule>
  </conditionalFormatting>
  <conditionalFormatting sqref="G1:G50 G52:G1048576">
    <cfRule type="containsText" dxfId="35" priority="15" operator="containsText" text="bridge">
      <formula>NOT(ISERROR(SEARCH("bridge",G1)))</formula>
    </cfRule>
    <cfRule type="containsText" dxfId="36" priority="14" operator="containsText" text="instit">
      <formula>NOT(ISERROR(SEARCH("instit",G1)))</formula>
    </cfRule>
    <cfRule type="containsText" dxfId="37" priority="13" operator="containsText" text="insit">
      <formula>NOT(ISERROR(SEARCH("insit",G1)))</formula>
    </cfRule>
    <cfRule type="containsText" dxfId="38" priority="12" operator="containsText" text="bridge">
      <formula>NOT(ISERROR(SEARCH("bridge",G1)))</formula>
    </cfRule>
    <cfRule type="containsText" dxfId="39" priority="11" operator="containsText" text="sav">
      <formula>NOT(ISERROR(SEARCH("sav",G1)))</formula>
    </cfRule>
    <cfRule type="containsText" dxfId="40" priority="10" operator="containsText" text="heroes">
      <formula>NOT(ISERROR(SEARCH("heroes",G1)))</formula>
    </cfRule>
  </conditionalFormatting>
  <conditionalFormatting sqref="G51">
    <cfRule type="containsText" dxfId="8" priority="4" operator="containsText" text="fear">
      <formula>NOT(ISERROR(SEARCH(("fear"),(G51))))</formula>
    </cfRule>
  </conditionalFormatting>
  <conditionalFormatting sqref="G51">
    <cfRule type="containsText" dxfId="7" priority="5" operator="containsText" text="fuzzy">
      <formula>NOT(ISERROR(SEARCH(("fuzzy"),(G51))))</formula>
    </cfRule>
  </conditionalFormatting>
  <conditionalFormatting sqref="G51">
    <cfRule type="containsText" dxfId="6" priority="6" operator="containsText" text="pragmatic">
      <formula>NOT(ISERROR(SEARCH(("pragmatic"),(G51))))</formula>
    </cfRule>
  </conditionalFormatting>
  <conditionalFormatting sqref="G51">
    <cfRule type="containsText" dxfId="5" priority="7" operator="containsText" text="local">
      <formula>NOT(ISERROR(SEARCH(("local"),(G51))))</formula>
    </cfRule>
  </conditionalFormatting>
  <conditionalFormatting sqref="G51">
    <cfRule type="containsText" dxfId="4" priority="8" operator="containsText" text="institutional">
      <formula>NOT(ISERROR(SEARCH(("institutional"),(G51))))</formula>
    </cfRule>
  </conditionalFormatting>
  <conditionalFormatting sqref="G51">
    <cfRule type="containsText" dxfId="3" priority="9" operator="containsText" text="saviours">
      <formula>NOT(ISERROR(SEARCH(("saviours"),(G51))))</formula>
    </cfRule>
  </conditionalFormatting>
  <conditionalFormatting sqref="G51">
    <cfRule type="containsText" dxfId="0" priority="1" operator="containsText" text="pra">
      <formula>NOT(ISERROR(SEARCH("pra",G51)))</formula>
    </cfRule>
    <cfRule type="containsText" dxfId="1" priority="2" operator="containsText" text="fear">
      <formula>NOT(ISERROR(SEARCH("fear",G51)))</formula>
    </cfRule>
    <cfRule type="containsText" dxfId="2" priority="3" operator="containsText" text="fu">
      <formula>NOT(ISERROR(SEARCH("fu",G51)))</formula>
    </cfRule>
  </conditionalFormatting>
  <dataValidations count="3">
    <dataValidation type="list" allowBlank="1" showInputMessage="1" prompt="Click and enter a value from the list of items" sqref="E1:E32 E34:E1056" xr:uid="{00000000-0002-0000-0100-000000000000}">
      <formula1>"Unrecognised,emerging,established,amazing"</formula1>
    </dataValidation>
    <dataValidation type="list" allowBlank="1" sqref="G2:G3 G5:G9 G11:G23 G25 G27:G32 E33:G33 G34 G36:G37 G39:G43 G45:G58 G60 G62 G64:G77 G79:G83 G85:G91 G93:G98 G100 G102:G114 G116:G121 G123 G125:G141 G143:G977" xr:uid="{00000000-0002-0000-0100-000001000000}">
      <formula1>"Insititutional prioritisers,Local heroes,Global/local bridges,Global saviours"</formula1>
    </dataValidation>
    <dataValidation type="list" allowBlank="1" sqref="F2:F3 F5:F6 F8:F9 F11:F12 F14:F15 F17:F23 F25 F27:F32 F34 F36:F43 F45:F50 F52:F58 F60:F62 F64:F72 F74:F77 F79:F83 F85:F91 F93:F98 F100 F102:F106 F108:F114 F116:F121 F123 F125:F141 F143:F148 F150:F157 F159:F977" xr:uid="{00000000-0002-0000-0100-000002000000}">
      <formula1>"Fear-monger,pragmatic,fuzzy optimism"</formula1>
    </dataValidation>
  </dataValidations>
  <hyperlinks>
    <hyperlink ref="B19" r:id="rId2" xr:uid="{00000000-0004-0000-0100-000000000000}"/>
    <hyperlink ref="D20" r:id="rId3" xr:uid="{00000000-0004-0000-0100-000001000000}"/>
    <hyperlink ref="B39" r:id="rId4" xr:uid="{00000000-0004-0000-0100-000002000000}"/>
    <hyperlink ref="B41" r:id="rId5" xr:uid="{00000000-0004-0000-0100-000003000000}"/>
    <hyperlink ref="B60" r:id="rId6" xr:uid="{00000000-0004-0000-0100-000004000000}"/>
    <hyperlink ref="B68" r:id="rId7" xr:uid="{00000000-0004-0000-0100-000005000000}"/>
    <hyperlink ref="B69" r:id="rId8" xr:uid="{00000000-0004-0000-0100-000006000000}"/>
    <hyperlink ref="B70" r:id="rId9" xr:uid="{00000000-0004-0000-0100-000007000000}"/>
    <hyperlink ref="B130" r:id="rId10" xr:uid="{00000000-0004-0000-0100-000008000000}"/>
    <hyperlink ref="B132" r:id="rId11" xr:uid="{00000000-0004-0000-0100-000009000000}"/>
    <hyperlink ref="B138" r:id="rId12" xr:uid="{00000000-0004-0000-0100-00000A000000}"/>
    <hyperlink ref="B141" r:id="rId13" xr:uid="{00000000-0004-0000-0100-00000B000000}"/>
    <hyperlink ref="B142" r:id="rId14" xr:uid="{00000000-0004-0000-0100-00000C000000}"/>
    <hyperlink ref="B144" r:id="rId15" xr:uid="{00000000-0004-0000-0100-00000D000000}"/>
    <hyperlink ref="B154" r:id="rId16" xr:uid="{00000000-0004-0000-0100-00000E000000}"/>
    <hyperlink ref="B163" r:id="rId17" xr:uid="{00000000-0004-0000-0100-00000F000000}"/>
  </hyperlinks>
  <pageMargins left="0.7" right="0.7" top="0.75" bottom="0.75" header="0.3" footer="0.3"/>
  <pageSetup paperSize="9" orientation="portrait" r:id="rId18"/>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25"/>
  <sheetViews>
    <sheetView topLeftCell="A64" workbookViewId="0">
      <pane xSplit="2" topLeftCell="C1" activePane="topRight" state="frozen"/>
      <selection pane="topRight" activeCell="C133" sqref="C27:C133"/>
    </sheetView>
  </sheetViews>
  <sheetFormatPr defaultColWidth="12.5703125" defaultRowHeight="15.75" customHeight="1" x14ac:dyDescent="0.2"/>
  <cols>
    <col min="2" max="2" width="29" customWidth="1"/>
    <col min="3" max="3" width="30" customWidth="1"/>
    <col min="4" max="4" width="13" customWidth="1"/>
    <col min="5" max="5" width="12.42578125" customWidth="1"/>
    <col min="6" max="6" width="12.140625" customWidth="1"/>
  </cols>
  <sheetData>
    <row r="1" spans="1:25" ht="15.75" customHeight="1" x14ac:dyDescent="0.25">
      <c r="A1" s="9" t="s">
        <v>84</v>
      </c>
      <c r="B1" s="10" t="s">
        <v>85</v>
      </c>
      <c r="C1" s="10" t="s">
        <v>86</v>
      </c>
      <c r="D1" s="11" t="s">
        <v>56</v>
      </c>
      <c r="E1" s="12" t="s">
        <v>76</v>
      </c>
      <c r="F1" s="12" t="s">
        <v>66</v>
      </c>
      <c r="G1" s="13" t="s">
        <v>7</v>
      </c>
      <c r="H1" s="14" t="s">
        <v>12</v>
      </c>
      <c r="I1" s="14" t="s">
        <v>15</v>
      </c>
      <c r="J1" s="13" t="s">
        <v>10</v>
      </c>
      <c r="K1" s="13" t="s">
        <v>18</v>
      </c>
      <c r="L1" s="13" t="s">
        <v>21</v>
      </c>
      <c r="M1" s="13" t="s">
        <v>25</v>
      </c>
      <c r="N1" s="15" t="s">
        <v>27</v>
      </c>
      <c r="O1" s="15" t="s">
        <v>29</v>
      </c>
      <c r="P1" s="16" t="s">
        <v>31</v>
      </c>
      <c r="Q1" s="17" t="s">
        <v>32</v>
      </c>
      <c r="R1" s="17" t="s">
        <v>34</v>
      </c>
      <c r="S1" s="18" t="s">
        <v>35</v>
      </c>
      <c r="T1" s="19" t="s">
        <v>37</v>
      </c>
      <c r="U1" s="19" t="s">
        <v>39</v>
      </c>
      <c r="V1" s="20" t="s">
        <v>40</v>
      </c>
      <c r="W1" s="21" t="s">
        <v>41</v>
      </c>
      <c r="X1" s="21" t="s">
        <v>43</v>
      </c>
      <c r="Y1" s="21" t="s">
        <v>44</v>
      </c>
    </row>
    <row r="2" spans="1:25" ht="15.75" customHeight="1" x14ac:dyDescent="0.25">
      <c r="A2" s="9" t="s">
        <v>89</v>
      </c>
      <c r="B2" s="22" t="s">
        <v>90</v>
      </c>
      <c r="C2" s="22" t="s">
        <v>92</v>
      </c>
      <c r="D2" s="9" t="s">
        <v>93</v>
      </c>
      <c r="E2" s="86" t="s">
        <v>94</v>
      </c>
      <c r="F2" s="23" t="s">
        <v>95</v>
      </c>
      <c r="G2" s="24">
        <f>25</f>
        <v>25</v>
      </c>
      <c r="H2" s="25" t="s">
        <v>96</v>
      </c>
      <c r="I2" s="25"/>
      <c r="J2" s="26">
        <v>3</v>
      </c>
      <c r="K2" s="26">
        <v>2</v>
      </c>
      <c r="L2" s="26" t="s">
        <v>97</v>
      </c>
      <c r="M2" s="26" t="s">
        <v>98</v>
      </c>
      <c r="N2" s="27">
        <v>9545</v>
      </c>
      <c r="O2" s="27">
        <v>5235</v>
      </c>
      <c r="P2" s="27">
        <v>14775</v>
      </c>
      <c r="Q2" s="28" t="s">
        <v>99</v>
      </c>
      <c r="R2" s="29">
        <f t="shared" ref="R2:R71" si="0">(O2/P2)*100</f>
        <v>35.431472081218274</v>
      </c>
      <c r="S2" s="30">
        <v>1950</v>
      </c>
      <c r="T2" s="31">
        <v>810</v>
      </c>
      <c r="U2" s="31">
        <v>3230</v>
      </c>
      <c r="V2" s="31">
        <v>25.08</v>
      </c>
      <c r="W2" s="32">
        <v>1885</v>
      </c>
      <c r="X2" s="33">
        <v>16454</v>
      </c>
      <c r="Y2" s="32">
        <v>11.45618</v>
      </c>
    </row>
    <row r="3" spans="1:25" ht="15.75" customHeight="1" x14ac:dyDescent="0.25">
      <c r="A3" s="9" t="s">
        <v>89</v>
      </c>
      <c r="B3" s="34" t="s">
        <v>100</v>
      </c>
      <c r="C3" s="9" t="s">
        <v>101</v>
      </c>
      <c r="D3" s="9" t="s">
        <v>102</v>
      </c>
      <c r="E3" s="86" t="s">
        <v>103</v>
      </c>
      <c r="F3" s="23" t="s">
        <v>104</v>
      </c>
      <c r="G3" s="35">
        <v>200</v>
      </c>
      <c r="H3" s="25" t="s">
        <v>96</v>
      </c>
      <c r="I3" s="25"/>
      <c r="J3" s="35">
        <v>200</v>
      </c>
      <c r="K3" s="26">
        <v>3</v>
      </c>
      <c r="L3" s="26" t="s">
        <v>105</v>
      </c>
      <c r="M3" s="26" t="s">
        <v>106</v>
      </c>
      <c r="N3" s="27">
        <v>3675</v>
      </c>
      <c r="O3" s="36">
        <v>680</v>
      </c>
      <c r="P3" s="27">
        <v>4355</v>
      </c>
      <c r="Q3" s="28" t="s">
        <v>107</v>
      </c>
      <c r="R3" s="29">
        <f t="shared" si="0"/>
        <v>15.614236509758896</v>
      </c>
      <c r="S3" s="30">
        <v>375</v>
      </c>
      <c r="T3" s="31">
        <v>70</v>
      </c>
      <c r="U3" s="31">
        <v>500</v>
      </c>
      <c r="V3" s="31">
        <v>14</v>
      </c>
      <c r="W3" s="32">
        <v>0</v>
      </c>
      <c r="X3" s="32">
        <v>0</v>
      </c>
      <c r="Y3" s="66"/>
    </row>
    <row r="4" spans="1:25" ht="15.75" customHeight="1" x14ac:dyDescent="0.25">
      <c r="A4" s="9" t="s">
        <v>109</v>
      </c>
      <c r="B4" s="34" t="s">
        <v>110</v>
      </c>
      <c r="C4" s="9" t="s">
        <v>101</v>
      </c>
      <c r="D4" s="9" t="s">
        <v>62</v>
      </c>
      <c r="E4" s="86" t="s">
        <v>78</v>
      </c>
      <c r="F4" s="23" t="s">
        <v>95</v>
      </c>
      <c r="G4" s="24">
        <f>49</f>
        <v>49</v>
      </c>
      <c r="H4" s="38" t="s">
        <v>111</v>
      </c>
      <c r="I4" s="25"/>
      <c r="J4" s="26">
        <v>5</v>
      </c>
      <c r="K4" s="26">
        <v>3</v>
      </c>
      <c r="L4" s="26" t="s">
        <v>112</v>
      </c>
      <c r="M4" s="39" t="s">
        <v>113</v>
      </c>
      <c r="N4" s="27">
        <v>6485</v>
      </c>
      <c r="O4" s="27">
        <v>1360</v>
      </c>
      <c r="P4" s="27">
        <v>7845</v>
      </c>
      <c r="Q4" s="28" t="s">
        <v>99</v>
      </c>
      <c r="R4" s="29">
        <f t="shared" si="0"/>
        <v>17.335882727852134</v>
      </c>
      <c r="S4" s="30">
        <v>340</v>
      </c>
      <c r="T4" s="31">
        <v>245</v>
      </c>
      <c r="U4" s="31">
        <v>1935</v>
      </c>
      <c r="V4" s="31">
        <v>12.66</v>
      </c>
      <c r="W4" s="32">
        <v>0</v>
      </c>
      <c r="X4" s="32">
        <v>0</v>
      </c>
      <c r="Y4" s="66"/>
    </row>
    <row r="5" spans="1:25" ht="15.75" customHeight="1" x14ac:dyDescent="0.25">
      <c r="A5" s="9" t="s">
        <v>114</v>
      </c>
      <c r="B5" s="34" t="s">
        <v>115</v>
      </c>
      <c r="C5" s="9" t="s">
        <v>101</v>
      </c>
      <c r="D5" s="9" t="s">
        <v>116</v>
      </c>
      <c r="E5" s="86" t="s">
        <v>94</v>
      </c>
      <c r="F5" s="23" t="s">
        <v>117</v>
      </c>
      <c r="G5" s="35">
        <v>200</v>
      </c>
      <c r="H5" s="25" t="s">
        <v>118</v>
      </c>
      <c r="I5" s="25"/>
      <c r="J5" s="35">
        <v>200</v>
      </c>
      <c r="K5" s="41"/>
      <c r="L5" s="42" t="s">
        <v>119</v>
      </c>
      <c r="M5" s="41" t="s">
        <v>113</v>
      </c>
      <c r="N5" s="36">
        <v>370</v>
      </c>
      <c r="O5" s="36">
        <v>225</v>
      </c>
      <c r="P5" s="36">
        <v>595</v>
      </c>
      <c r="Q5" s="28" t="s">
        <v>107</v>
      </c>
      <c r="R5" s="29">
        <f t="shared" si="0"/>
        <v>37.815126050420169</v>
      </c>
      <c r="S5" s="30">
        <v>15</v>
      </c>
      <c r="T5" s="31">
        <v>25</v>
      </c>
      <c r="U5" s="31">
        <v>160</v>
      </c>
      <c r="V5" s="31">
        <v>15.63</v>
      </c>
      <c r="W5" s="32">
        <v>0</v>
      </c>
      <c r="X5" s="32">
        <v>0</v>
      </c>
      <c r="Y5" s="66"/>
    </row>
    <row r="6" spans="1:25" ht="15.75" customHeight="1" x14ac:dyDescent="0.25">
      <c r="A6" s="9" t="s">
        <v>89</v>
      </c>
      <c r="B6" s="22" t="s">
        <v>120</v>
      </c>
      <c r="C6" s="9" t="s">
        <v>101</v>
      </c>
      <c r="D6" s="9" t="s">
        <v>102</v>
      </c>
      <c r="E6" s="86" t="s">
        <v>103</v>
      </c>
      <c r="F6" s="23" t="s">
        <v>117</v>
      </c>
      <c r="G6" s="24">
        <f>38</f>
        <v>38</v>
      </c>
      <c r="H6" s="25" t="s">
        <v>121</v>
      </c>
      <c r="I6" s="25" t="s">
        <v>122</v>
      </c>
      <c r="J6" s="26">
        <v>3</v>
      </c>
      <c r="K6" s="26">
        <v>4</v>
      </c>
      <c r="L6" s="26" t="s">
        <v>123</v>
      </c>
      <c r="M6" s="39" t="s">
        <v>106</v>
      </c>
      <c r="N6" s="27">
        <v>20950</v>
      </c>
      <c r="O6" s="27">
        <v>3540</v>
      </c>
      <c r="P6" s="27">
        <v>24490</v>
      </c>
      <c r="Q6" s="28" t="s">
        <v>99</v>
      </c>
      <c r="R6" s="29">
        <f t="shared" si="0"/>
        <v>14.454879542670479</v>
      </c>
      <c r="S6" s="30">
        <v>4080</v>
      </c>
      <c r="T6" s="31">
        <v>315</v>
      </c>
      <c r="U6" s="31">
        <v>1870</v>
      </c>
      <c r="V6" s="31">
        <v>16.84</v>
      </c>
      <c r="W6" s="32">
        <v>275</v>
      </c>
      <c r="X6" s="32">
        <v>539</v>
      </c>
      <c r="Y6" s="32">
        <v>51.020409999999998</v>
      </c>
    </row>
    <row r="7" spans="1:25" ht="15.75" customHeight="1" x14ac:dyDescent="0.25">
      <c r="A7" s="9" t="s">
        <v>89</v>
      </c>
      <c r="B7" s="22" t="s">
        <v>126</v>
      </c>
      <c r="C7" s="22" t="s">
        <v>127</v>
      </c>
      <c r="D7" s="9" t="s">
        <v>116</v>
      </c>
      <c r="E7" s="86" t="s">
        <v>94</v>
      </c>
      <c r="F7" s="23" t="s">
        <v>128</v>
      </c>
      <c r="G7" s="35"/>
      <c r="H7" s="25" t="s">
        <v>129</v>
      </c>
      <c r="I7" s="25" t="s">
        <v>122</v>
      </c>
      <c r="J7" s="35"/>
      <c r="K7" s="26">
        <v>3</v>
      </c>
      <c r="L7" s="42" t="s">
        <v>130</v>
      </c>
      <c r="M7" s="39" t="s">
        <v>113</v>
      </c>
      <c r="N7" s="27">
        <v>9400</v>
      </c>
      <c r="O7" s="27">
        <v>9695</v>
      </c>
      <c r="P7" s="27">
        <v>19095</v>
      </c>
      <c r="Q7" s="43" t="s">
        <v>99</v>
      </c>
      <c r="R7" s="44">
        <f t="shared" si="0"/>
        <v>50.772453521864357</v>
      </c>
      <c r="S7" s="30">
        <v>850</v>
      </c>
      <c r="T7" s="31">
        <v>695</v>
      </c>
      <c r="U7" s="31">
        <v>3710</v>
      </c>
      <c r="V7" s="31">
        <v>18.73</v>
      </c>
      <c r="W7" s="32">
        <v>0</v>
      </c>
      <c r="X7" s="32">
        <v>0</v>
      </c>
      <c r="Y7" s="66"/>
    </row>
    <row r="8" spans="1:25" ht="15.75" customHeight="1" x14ac:dyDescent="0.25">
      <c r="A8" s="22" t="s">
        <v>109</v>
      </c>
      <c r="B8" s="34" t="s">
        <v>131</v>
      </c>
      <c r="C8" s="22" t="s">
        <v>92</v>
      </c>
      <c r="D8" s="9" t="s">
        <v>102</v>
      </c>
      <c r="E8" s="86" t="s">
        <v>132</v>
      </c>
      <c r="F8" s="23" t="s">
        <v>104</v>
      </c>
      <c r="G8" s="24">
        <f>49</f>
        <v>49</v>
      </c>
      <c r="H8" s="25" t="s">
        <v>111</v>
      </c>
      <c r="I8" s="25"/>
      <c r="J8" s="26">
        <v>5</v>
      </c>
      <c r="K8" s="26">
        <v>3</v>
      </c>
      <c r="L8" s="26" t="s">
        <v>97</v>
      </c>
      <c r="M8" s="39" t="s">
        <v>133</v>
      </c>
      <c r="N8" s="27">
        <v>8230</v>
      </c>
      <c r="O8" s="27">
        <v>1965</v>
      </c>
      <c r="P8" s="27">
        <v>10195</v>
      </c>
      <c r="Q8" s="28" t="s">
        <v>99</v>
      </c>
      <c r="R8" s="29">
        <f t="shared" si="0"/>
        <v>19.274153997057379</v>
      </c>
      <c r="S8" s="30">
        <v>2455</v>
      </c>
      <c r="T8" s="31">
        <v>250</v>
      </c>
      <c r="U8" s="31">
        <v>2050</v>
      </c>
      <c r="V8" s="31">
        <v>12.2</v>
      </c>
      <c r="W8" s="32">
        <v>90</v>
      </c>
      <c r="X8" s="32">
        <v>434</v>
      </c>
      <c r="Y8" s="32">
        <v>20.73733</v>
      </c>
    </row>
    <row r="9" spans="1:25" ht="15.75" customHeight="1" x14ac:dyDescent="0.25">
      <c r="A9" s="9" t="s">
        <v>109</v>
      </c>
      <c r="B9" s="22" t="s">
        <v>134</v>
      </c>
      <c r="C9" s="9" t="s">
        <v>125</v>
      </c>
      <c r="D9" s="9" t="s">
        <v>93</v>
      </c>
      <c r="E9" s="86" t="s">
        <v>132</v>
      </c>
      <c r="F9" s="23" t="s">
        <v>95</v>
      </c>
      <c r="G9" s="24">
        <f>30</f>
        <v>30</v>
      </c>
      <c r="H9" s="25" t="s">
        <v>118</v>
      </c>
      <c r="I9" s="25" t="s">
        <v>122</v>
      </c>
      <c r="J9" s="26">
        <v>4</v>
      </c>
      <c r="K9" s="26">
        <v>2</v>
      </c>
      <c r="L9" s="26" t="s">
        <v>97</v>
      </c>
      <c r="M9" s="39" t="s">
        <v>135</v>
      </c>
      <c r="N9" s="27">
        <v>12495</v>
      </c>
      <c r="O9" s="27">
        <v>5570</v>
      </c>
      <c r="P9" s="27">
        <v>18065</v>
      </c>
      <c r="Q9" s="28" t="s">
        <v>99</v>
      </c>
      <c r="R9" s="29">
        <f t="shared" si="0"/>
        <v>30.833102684749512</v>
      </c>
      <c r="S9" s="30">
        <v>870</v>
      </c>
      <c r="T9" s="31">
        <v>860</v>
      </c>
      <c r="U9" s="31">
        <v>3595</v>
      </c>
      <c r="V9" s="31">
        <v>23.92</v>
      </c>
      <c r="W9" s="32">
        <v>0</v>
      </c>
      <c r="X9" s="32">
        <v>0</v>
      </c>
      <c r="Y9" s="66"/>
    </row>
    <row r="10" spans="1:25" ht="15.75" customHeight="1" x14ac:dyDescent="0.25">
      <c r="A10" s="9" t="s">
        <v>89</v>
      </c>
      <c r="B10" s="34" t="s">
        <v>136</v>
      </c>
      <c r="C10" s="9" t="s">
        <v>101</v>
      </c>
      <c r="D10" s="9" t="s">
        <v>102</v>
      </c>
      <c r="E10" s="86" t="s">
        <v>132</v>
      </c>
      <c r="F10" s="23" t="s">
        <v>104</v>
      </c>
      <c r="G10" s="35">
        <v>200</v>
      </c>
      <c r="H10" s="25" t="s">
        <v>118</v>
      </c>
      <c r="I10" s="25" t="s">
        <v>122</v>
      </c>
      <c r="J10" s="35">
        <v>200</v>
      </c>
      <c r="K10" s="26">
        <v>3</v>
      </c>
      <c r="L10" s="26" t="s">
        <v>119</v>
      </c>
      <c r="M10" s="26" t="s">
        <v>113</v>
      </c>
      <c r="N10" s="27">
        <v>7195</v>
      </c>
      <c r="O10" s="36">
        <v>575</v>
      </c>
      <c r="P10" s="27">
        <v>7770</v>
      </c>
      <c r="Q10" s="28" t="s">
        <v>99</v>
      </c>
      <c r="R10" s="29">
        <f t="shared" si="0"/>
        <v>7.4002574002573995</v>
      </c>
      <c r="S10" s="30">
        <v>195</v>
      </c>
      <c r="T10" s="31">
        <v>135</v>
      </c>
      <c r="U10" s="31">
        <v>1280</v>
      </c>
      <c r="V10" s="31">
        <v>10.55</v>
      </c>
      <c r="W10" s="32">
        <v>0</v>
      </c>
      <c r="X10" s="32">
        <v>0</v>
      </c>
      <c r="Y10" s="66"/>
    </row>
    <row r="11" spans="1:25" ht="15.75" customHeight="1" x14ac:dyDescent="0.25">
      <c r="A11" s="22" t="s">
        <v>109</v>
      </c>
      <c r="B11" s="22" t="s">
        <v>137</v>
      </c>
      <c r="C11" s="22" t="s">
        <v>92</v>
      </c>
      <c r="D11" s="9" t="s">
        <v>64</v>
      </c>
      <c r="E11" s="86" t="s">
        <v>94</v>
      </c>
      <c r="F11" s="23" t="s">
        <v>104</v>
      </c>
      <c r="G11" s="24">
        <f>81</f>
        <v>81</v>
      </c>
      <c r="H11" s="25" t="s">
        <v>121</v>
      </c>
      <c r="I11" s="25"/>
      <c r="J11" s="26">
        <v>9</v>
      </c>
      <c r="K11" s="26">
        <v>3</v>
      </c>
      <c r="L11" s="26" t="s">
        <v>138</v>
      </c>
      <c r="M11" s="39" t="s">
        <v>113</v>
      </c>
      <c r="N11" s="27">
        <v>10440</v>
      </c>
      <c r="O11" s="27">
        <v>3485</v>
      </c>
      <c r="P11" s="27">
        <v>13925</v>
      </c>
      <c r="Q11" s="28" t="s">
        <v>99</v>
      </c>
      <c r="R11" s="29">
        <f t="shared" si="0"/>
        <v>25.026929982046681</v>
      </c>
      <c r="S11" s="30">
        <v>550</v>
      </c>
      <c r="T11" s="31">
        <v>195</v>
      </c>
      <c r="U11" s="31">
        <v>1145</v>
      </c>
      <c r="V11" s="31">
        <v>17.03</v>
      </c>
      <c r="W11" s="32">
        <v>0</v>
      </c>
      <c r="X11" s="32">
        <v>0</v>
      </c>
      <c r="Y11" s="66"/>
    </row>
    <row r="12" spans="1:25" ht="15.75" customHeight="1" x14ac:dyDescent="0.25">
      <c r="A12" s="9" t="s">
        <v>109</v>
      </c>
      <c r="B12" s="34" t="s">
        <v>139</v>
      </c>
      <c r="C12" s="9" t="s">
        <v>140</v>
      </c>
      <c r="D12" s="9" t="s">
        <v>93</v>
      </c>
      <c r="E12" s="86" t="s">
        <v>78</v>
      </c>
      <c r="F12" s="23" t="s">
        <v>117</v>
      </c>
      <c r="G12" s="24">
        <f>43</f>
        <v>43</v>
      </c>
      <c r="H12" s="25" t="s">
        <v>129</v>
      </c>
      <c r="I12" s="25" t="s">
        <v>122</v>
      </c>
      <c r="J12" s="26">
        <v>5</v>
      </c>
      <c r="K12" s="26" t="s">
        <v>141</v>
      </c>
      <c r="L12" s="26" t="s">
        <v>112</v>
      </c>
      <c r="M12" s="26" t="s">
        <v>113</v>
      </c>
      <c r="N12" s="27">
        <v>10015</v>
      </c>
      <c r="O12" s="27">
        <v>1375</v>
      </c>
      <c r="P12" s="27">
        <v>11390</v>
      </c>
      <c r="Q12" s="28" t="s">
        <v>99</v>
      </c>
      <c r="R12" s="29">
        <f t="shared" si="0"/>
        <v>12.071992976294995</v>
      </c>
      <c r="S12" s="30">
        <v>55</v>
      </c>
      <c r="T12" s="31">
        <v>595</v>
      </c>
      <c r="U12" s="31">
        <v>1870</v>
      </c>
      <c r="V12" s="31">
        <v>31.82</v>
      </c>
      <c r="W12" s="32">
        <v>0</v>
      </c>
      <c r="X12" s="32">
        <v>0</v>
      </c>
      <c r="Y12" s="66"/>
    </row>
    <row r="13" spans="1:25" ht="15.75" customHeight="1" x14ac:dyDescent="0.25">
      <c r="A13" s="9" t="s">
        <v>114</v>
      </c>
      <c r="B13" s="22" t="s">
        <v>142</v>
      </c>
      <c r="C13" s="22" t="s">
        <v>143</v>
      </c>
      <c r="D13" s="9" t="s">
        <v>93</v>
      </c>
      <c r="E13" s="86" t="s">
        <v>132</v>
      </c>
      <c r="F13" s="23" t="s">
        <v>117</v>
      </c>
      <c r="G13" s="24">
        <v>12</v>
      </c>
      <c r="H13" s="25" t="s">
        <v>144</v>
      </c>
      <c r="I13" s="25" t="s">
        <v>122</v>
      </c>
      <c r="J13" s="26">
        <v>2</v>
      </c>
      <c r="K13" s="26">
        <v>2</v>
      </c>
      <c r="L13" s="26" t="s">
        <v>145</v>
      </c>
      <c r="M13" s="45" t="s">
        <v>133</v>
      </c>
      <c r="N13" s="27">
        <v>26320</v>
      </c>
      <c r="O13" s="27">
        <v>9125</v>
      </c>
      <c r="P13" s="27">
        <v>35445</v>
      </c>
      <c r="Q13" s="28" t="s">
        <v>146</v>
      </c>
      <c r="R13" s="29">
        <f t="shared" si="0"/>
        <v>25.744110593877839</v>
      </c>
      <c r="S13" s="30">
        <v>2220</v>
      </c>
      <c r="T13" s="31">
        <v>1830</v>
      </c>
      <c r="U13" s="31">
        <v>8400</v>
      </c>
      <c r="V13" s="31">
        <v>21.79</v>
      </c>
      <c r="W13" s="32">
        <v>6673</v>
      </c>
      <c r="X13" s="33">
        <v>56581</v>
      </c>
      <c r="Y13" s="32">
        <v>11.793710000000001</v>
      </c>
    </row>
    <row r="14" spans="1:25" ht="15.75" customHeight="1" x14ac:dyDescent="0.25">
      <c r="A14" s="9" t="s">
        <v>114</v>
      </c>
      <c r="B14" s="34" t="s">
        <v>147</v>
      </c>
      <c r="C14" s="9" t="s">
        <v>101</v>
      </c>
      <c r="D14" s="9" t="s">
        <v>102</v>
      </c>
      <c r="E14" s="86" t="s">
        <v>94</v>
      </c>
      <c r="F14" s="23" t="s">
        <v>104</v>
      </c>
      <c r="G14" s="24">
        <f>67</f>
        <v>67</v>
      </c>
      <c r="H14" s="25" t="s">
        <v>144</v>
      </c>
      <c r="I14" s="25" t="s">
        <v>122</v>
      </c>
      <c r="J14" s="26">
        <v>7</v>
      </c>
      <c r="K14" s="26">
        <v>3</v>
      </c>
      <c r="L14" s="26" t="s">
        <v>123</v>
      </c>
      <c r="M14" s="26" t="s">
        <v>106</v>
      </c>
      <c r="N14" s="27">
        <v>22895</v>
      </c>
      <c r="O14" s="27">
        <v>2960</v>
      </c>
      <c r="P14" s="27">
        <v>25855</v>
      </c>
      <c r="Q14" s="28" t="s">
        <v>146</v>
      </c>
      <c r="R14" s="29">
        <f t="shared" si="0"/>
        <v>11.448462579771803</v>
      </c>
      <c r="S14" s="30">
        <v>4365</v>
      </c>
      <c r="T14" s="31">
        <v>380</v>
      </c>
      <c r="U14" s="31">
        <v>3220</v>
      </c>
      <c r="V14" s="31">
        <v>11.8</v>
      </c>
      <c r="W14" s="32">
        <v>0</v>
      </c>
      <c r="X14" s="32">
        <v>0</v>
      </c>
      <c r="Y14" s="66"/>
    </row>
    <row r="15" spans="1:25" ht="15.75" customHeight="1" x14ac:dyDescent="0.25">
      <c r="A15" s="9" t="s">
        <v>109</v>
      </c>
      <c r="B15" s="34" t="s">
        <v>148</v>
      </c>
      <c r="C15" s="9" t="s">
        <v>125</v>
      </c>
      <c r="D15" s="9" t="s">
        <v>64</v>
      </c>
      <c r="E15" s="86" t="s">
        <v>103</v>
      </c>
      <c r="F15" s="23" t="s">
        <v>104</v>
      </c>
      <c r="G15" s="35">
        <v>200</v>
      </c>
      <c r="H15" s="25" t="s">
        <v>149</v>
      </c>
      <c r="I15" s="25"/>
      <c r="J15" s="35">
        <v>200</v>
      </c>
      <c r="K15" s="26">
        <v>4</v>
      </c>
      <c r="L15" s="26" t="s">
        <v>150</v>
      </c>
      <c r="M15" s="45" t="s">
        <v>133</v>
      </c>
      <c r="N15" s="27">
        <v>2245</v>
      </c>
      <c r="O15" s="36">
        <v>15</v>
      </c>
      <c r="P15" s="27">
        <v>2260</v>
      </c>
      <c r="Q15" s="28" t="s">
        <v>107</v>
      </c>
      <c r="R15" s="29">
        <f t="shared" si="0"/>
        <v>0.66371681415929207</v>
      </c>
      <c r="S15" s="30">
        <v>1230</v>
      </c>
      <c r="T15" s="31">
        <v>20</v>
      </c>
      <c r="U15" s="31">
        <v>350</v>
      </c>
      <c r="V15" s="31">
        <v>5.71</v>
      </c>
      <c r="W15" s="32">
        <v>0</v>
      </c>
      <c r="X15" s="32">
        <v>0</v>
      </c>
      <c r="Y15" s="66"/>
    </row>
    <row r="16" spans="1:25" ht="15.75" customHeight="1" x14ac:dyDescent="0.25">
      <c r="A16" s="22" t="s">
        <v>114</v>
      </c>
      <c r="B16" s="22" t="s">
        <v>151</v>
      </c>
      <c r="C16" s="22" t="s">
        <v>92</v>
      </c>
      <c r="D16" s="9" t="s">
        <v>102</v>
      </c>
      <c r="E16" s="86" t="s">
        <v>132</v>
      </c>
      <c r="F16" s="23" t="s">
        <v>104</v>
      </c>
      <c r="G16" s="35">
        <v>200</v>
      </c>
      <c r="H16" s="25" t="s">
        <v>152</v>
      </c>
      <c r="I16" s="25"/>
      <c r="J16" s="35">
        <v>200</v>
      </c>
      <c r="K16" s="26">
        <v>4</v>
      </c>
      <c r="L16" s="26" t="s">
        <v>138</v>
      </c>
      <c r="M16" s="39" t="s">
        <v>113</v>
      </c>
      <c r="N16" s="27">
        <v>6360</v>
      </c>
      <c r="O16" s="36">
        <v>585</v>
      </c>
      <c r="P16" s="27">
        <v>6945</v>
      </c>
      <c r="Q16" s="28" t="s">
        <v>99</v>
      </c>
      <c r="R16" s="29">
        <f t="shared" si="0"/>
        <v>8.4233261339092866</v>
      </c>
      <c r="S16" s="30">
        <v>2230</v>
      </c>
      <c r="T16" s="31">
        <v>45</v>
      </c>
      <c r="U16" s="31">
        <v>650</v>
      </c>
      <c r="V16" s="31">
        <v>6.92</v>
      </c>
      <c r="W16" s="32">
        <v>0</v>
      </c>
      <c r="X16" s="32">
        <v>0</v>
      </c>
      <c r="Y16" s="66"/>
    </row>
    <row r="17" spans="1:25" ht="15.75" customHeight="1" x14ac:dyDescent="0.25">
      <c r="A17" s="22" t="s">
        <v>114</v>
      </c>
      <c r="B17" s="34" t="s">
        <v>153</v>
      </c>
      <c r="C17" s="22" t="s">
        <v>101</v>
      </c>
      <c r="D17" s="9" t="s">
        <v>102</v>
      </c>
      <c r="E17" s="86" t="s">
        <v>94</v>
      </c>
      <c r="F17" s="23" t="s">
        <v>117</v>
      </c>
      <c r="G17" s="24">
        <f>49</f>
        <v>49</v>
      </c>
      <c r="H17" s="25" t="s">
        <v>118</v>
      </c>
      <c r="I17" s="25"/>
      <c r="J17" s="26">
        <v>5</v>
      </c>
      <c r="K17" s="26">
        <v>3</v>
      </c>
      <c r="L17" s="26" t="s">
        <v>112</v>
      </c>
      <c r="M17" s="26" t="s">
        <v>106</v>
      </c>
      <c r="N17" s="27">
        <v>15680</v>
      </c>
      <c r="O17" s="27">
        <v>2200</v>
      </c>
      <c r="P17" s="27">
        <v>17880</v>
      </c>
      <c r="Q17" s="28" t="s">
        <v>99</v>
      </c>
      <c r="R17" s="29">
        <f t="shared" si="0"/>
        <v>12.304250559284116</v>
      </c>
      <c r="S17" s="30">
        <v>55</v>
      </c>
      <c r="T17" s="31">
        <v>340</v>
      </c>
      <c r="U17" s="31">
        <v>1865</v>
      </c>
      <c r="V17" s="31">
        <v>18.23</v>
      </c>
      <c r="W17" s="32">
        <v>0</v>
      </c>
      <c r="X17" s="32">
        <v>0</v>
      </c>
      <c r="Y17" s="66"/>
    </row>
    <row r="18" spans="1:25" ht="15.75" customHeight="1" x14ac:dyDescent="0.25">
      <c r="A18" s="22" t="s">
        <v>89</v>
      </c>
      <c r="B18" s="46" t="s">
        <v>154</v>
      </c>
      <c r="C18" s="22" t="s">
        <v>127</v>
      </c>
      <c r="D18" s="9" t="s">
        <v>102</v>
      </c>
      <c r="E18" s="86" t="s">
        <v>94</v>
      </c>
      <c r="F18" s="23" t="s">
        <v>104</v>
      </c>
      <c r="G18" s="24">
        <f t="shared" ref="G18:G19" si="1">67</f>
        <v>67</v>
      </c>
      <c r="H18" s="47" t="s">
        <v>155</v>
      </c>
      <c r="I18" s="25"/>
      <c r="J18" s="26">
        <v>7</v>
      </c>
      <c r="K18" s="26">
        <v>3</v>
      </c>
      <c r="L18" s="26" t="s">
        <v>112</v>
      </c>
      <c r="M18" s="39" t="s">
        <v>135</v>
      </c>
      <c r="N18" s="27">
        <v>8250</v>
      </c>
      <c r="O18" s="27">
        <v>1415</v>
      </c>
      <c r="P18" s="27">
        <v>9665</v>
      </c>
      <c r="Q18" s="28" t="s">
        <v>99</v>
      </c>
      <c r="R18" s="29">
        <f t="shared" si="0"/>
        <v>14.64045525090533</v>
      </c>
      <c r="S18" s="30">
        <v>1130</v>
      </c>
      <c r="T18" s="31">
        <v>155</v>
      </c>
      <c r="U18" s="31">
        <v>1465</v>
      </c>
      <c r="V18" s="31">
        <v>10.58</v>
      </c>
      <c r="W18" s="32">
        <v>0</v>
      </c>
      <c r="X18" s="32">
        <v>0</v>
      </c>
      <c r="Y18" s="66"/>
    </row>
    <row r="19" spans="1:25" ht="15.75" customHeight="1" x14ac:dyDescent="0.25">
      <c r="A19" s="22" t="s">
        <v>109</v>
      </c>
      <c r="B19" s="22" t="s">
        <v>156</v>
      </c>
      <c r="C19" s="48" t="s">
        <v>370</v>
      </c>
      <c r="D19" s="9" t="s">
        <v>102</v>
      </c>
      <c r="E19" s="86" t="s">
        <v>103</v>
      </c>
      <c r="F19" s="23" t="s">
        <v>117</v>
      </c>
      <c r="G19" s="24">
        <f t="shared" si="1"/>
        <v>67</v>
      </c>
      <c r="H19" s="25" t="s">
        <v>158</v>
      </c>
      <c r="I19" s="25" t="s">
        <v>122</v>
      </c>
      <c r="J19" s="26">
        <v>7</v>
      </c>
      <c r="K19" s="26">
        <v>3</v>
      </c>
      <c r="L19" s="26" t="s">
        <v>123</v>
      </c>
      <c r="M19" s="39" t="s">
        <v>106</v>
      </c>
      <c r="N19" s="27">
        <v>17785</v>
      </c>
      <c r="O19" s="27">
        <v>2685</v>
      </c>
      <c r="P19" s="27">
        <v>20470</v>
      </c>
      <c r="Q19" s="28" t="s">
        <v>99</v>
      </c>
      <c r="R19" s="29">
        <f t="shared" si="0"/>
        <v>13.11675622862726</v>
      </c>
      <c r="S19" s="30">
        <v>175</v>
      </c>
      <c r="T19" s="31">
        <v>455</v>
      </c>
      <c r="U19" s="31">
        <v>3305</v>
      </c>
      <c r="V19" s="31">
        <v>13.77</v>
      </c>
      <c r="W19" s="32">
        <v>402</v>
      </c>
      <c r="X19" s="33">
        <v>2049</v>
      </c>
      <c r="Y19" s="32">
        <v>19.619330000000001</v>
      </c>
    </row>
    <row r="20" spans="1:25" ht="15.75" customHeight="1" x14ac:dyDescent="0.25">
      <c r="A20" s="9" t="s">
        <v>89</v>
      </c>
      <c r="B20" s="22" t="s">
        <v>159</v>
      </c>
      <c r="C20" s="22" t="s">
        <v>92</v>
      </c>
      <c r="D20" s="9" t="s">
        <v>116</v>
      </c>
      <c r="E20" s="86" t="s">
        <v>94</v>
      </c>
      <c r="F20" s="23" t="s">
        <v>95</v>
      </c>
      <c r="G20" s="24">
        <v>10</v>
      </c>
      <c r="H20" s="25" t="s">
        <v>118</v>
      </c>
      <c r="I20" s="25" t="s">
        <v>122</v>
      </c>
      <c r="J20" s="26">
        <v>2</v>
      </c>
      <c r="K20" s="26">
        <v>2</v>
      </c>
      <c r="L20" s="26" t="s">
        <v>145</v>
      </c>
      <c r="M20" s="45" t="s">
        <v>133</v>
      </c>
      <c r="N20" s="27">
        <v>19450</v>
      </c>
      <c r="O20" s="27">
        <v>6505</v>
      </c>
      <c r="P20" s="27">
        <v>25955</v>
      </c>
      <c r="Q20" s="28" t="s">
        <v>146</v>
      </c>
      <c r="R20" s="29">
        <f t="shared" si="0"/>
        <v>25.062608360624157</v>
      </c>
      <c r="S20" s="30">
        <v>175</v>
      </c>
      <c r="T20" s="31">
        <v>1570</v>
      </c>
      <c r="U20" s="31">
        <v>7335</v>
      </c>
      <c r="V20" s="31">
        <v>21.4</v>
      </c>
      <c r="W20" s="32">
        <v>3557</v>
      </c>
      <c r="X20" s="33">
        <v>40514</v>
      </c>
      <c r="Y20" s="32">
        <v>8.7796810000000001</v>
      </c>
    </row>
    <row r="21" spans="1:25" ht="15.75" customHeight="1" x14ac:dyDescent="0.25">
      <c r="A21" s="22" t="s">
        <v>109</v>
      </c>
      <c r="B21" s="34" t="s">
        <v>160</v>
      </c>
      <c r="C21" s="22" t="s">
        <v>161</v>
      </c>
      <c r="D21" s="9" t="s">
        <v>93</v>
      </c>
      <c r="E21" s="86" t="s">
        <v>94</v>
      </c>
      <c r="F21" s="23" t="s">
        <v>128</v>
      </c>
      <c r="G21" s="24">
        <f>43</f>
        <v>43</v>
      </c>
      <c r="H21" s="25" t="s">
        <v>129</v>
      </c>
      <c r="I21" s="25" t="s">
        <v>122</v>
      </c>
      <c r="J21" s="26">
        <v>5</v>
      </c>
      <c r="K21" s="26">
        <v>3</v>
      </c>
      <c r="L21" s="26" t="s">
        <v>97</v>
      </c>
      <c r="M21" s="39" t="s">
        <v>135</v>
      </c>
      <c r="N21" s="27">
        <v>10680</v>
      </c>
      <c r="O21" s="27">
        <v>4110</v>
      </c>
      <c r="P21" s="27">
        <v>14790</v>
      </c>
      <c r="Q21" s="28" t="s">
        <v>99</v>
      </c>
      <c r="R21" s="29">
        <f t="shared" si="0"/>
        <v>27.789046653144016</v>
      </c>
      <c r="S21" s="30">
        <v>415</v>
      </c>
      <c r="T21" s="31">
        <v>675</v>
      </c>
      <c r="U21" s="31">
        <v>2300</v>
      </c>
      <c r="V21" s="31">
        <v>29.35</v>
      </c>
      <c r="W21" s="32">
        <v>0</v>
      </c>
      <c r="X21" s="32">
        <v>0</v>
      </c>
      <c r="Y21" s="66"/>
    </row>
    <row r="22" spans="1:25" ht="15.75" customHeight="1" x14ac:dyDescent="0.25">
      <c r="A22" s="22" t="s">
        <v>114</v>
      </c>
      <c r="B22" s="34" t="s">
        <v>162</v>
      </c>
      <c r="C22" s="34" t="s">
        <v>163</v>
      </c>
      <c r="D22" s="9" t="s">
        <v>102</v>
      </c>
      <c r="E22" s="86" t="s">
        <v>132</v>
      </c>
      <c r="F22" s="23" t="s">
        <v>117</v>
      </c>
      <c r="G22" s="35">
        <v>200</v>
      </c>
      <c r="H22" s="25" t="s">
        <v>158</v>
      </c>
      <c r="I22" s="25"/>
      <c r="J22" s="35">
        <v>200</v>
      </c>
      <c r="K22" s="26">
        <v>4</v>
      </c>
      <c r="L22" s="39" t="s">
        <v>119</v>
      </c>
      <c r="M22" s="26" t="s">
        <v>113</v>
      </c>
      <c r="N22" s="27">
        <v>10200</v>
      </c>
      <c r="O22" s="36">
        <v>800</v>
      </c>
      <c r="P22" s="27">
        <v>11005</v>
      </c>
      <c r="Q22" s="28" t="s">
        <v>99</v>
      </c>
      <c r="R22" s="29">
        <f t="shared" si="0"/>
        <v>7.2694229895502049</v>
      </c>
      <c r="S22" s="30">
        <v>2305</v>
      </c>
      <c r="T22" s="31">
        <v>75</v>
      </c>
      <c r="U22" s="31">
        <v>710</v>
      </c>
      <c r="V22" s="31">
        <v>10.56</v>
      </c>
      <c r="W22" s="32">
        <v>0</v>
      </c>
      <c r="X22" s="32">
        <v>0</v>
      </c>
      <c r="Y22" s="66"/>
    </row>
    <row r="23" spans="1:25" ht="15.75" customHeight="1" x14ac:dyDescent="0.25">
      <c r="A23" s="9" t="s">
        <v>89</v>
      </c>
      <c r="B23" s="34" t="s">
        <v>167</v>
      </c>
      <c r="C23" s="9" t="s">
        <v>168</v>
      </c>
      <c r="D23" s="9" t="s">
        <v>64</v>
      </c>
      <c r="E23" s="86" t="s">
        <v>132</v>
      </c>
      <c r="F23" s="23" t="s">
        <v>117</v>
      </c>
      <c r="G23" s="24">
        <f>95</f>
        <v>95</v>
      </c>
      <c r="H23" s="25" t="s">
        <v>158</v>
      </c>
      <c r="I23" s="25"/>
      <c r="J23" s="26">
        <v>10</v>
      </c>
      <c r="K23" s="26">
        <v>3</v>
      </c>
      <c r="L23" s="26" t="s">
        <v>169</v>
      </c>
      <c r="M23" s="39" t="s">
        <v>113</v>
      </c>
      <c r="N23" s="27">
        <v>13445</v>
      </c>
      <c r="O23" s="36">
        <v>725</v>
      </c>
      <c r="P23" s="27">
        <v>14175</v>
      </c>
      <c r="Q23" s="28" t="s">
        <v>99</v>
      </c>
      <c r="R23" s="29">
        <f t="shared" si="0"/>
        <v>5.1146384479717808</v>
      </c>
      <c r="S23" s="30">
        <v>1570</v>
      </c>
      <c r="T23" s="31">
        <v>195</v>
      </c>
      <c r="U23" s="31">
        <v>1730</v>
      </c>
      <c r="V23" s="31">
        <v>11.27</v>
      </c>
      <c r="W23" s="32">
        <v>0</v>
      </c>
      <c r="X23" s="32">
        <v>0</v>
      </c>
      <c r="Y23" s="66"/>
    </row>
    <row r="24" spans="1:25" ht="15.75" customHeight="1" x14ac:dyDescent="0.25">
      <c r="A24" s="9" t="s">
        <v>109</v>
      </c>
      <c r="B24" s="34" t="s">
        <v>170</v>
      </c>
      <c r="C24" s="9" t="s">
        <v>101</v>
      </c>
      <c r="D24" s="9" t="s">
        <v>62</v>
      </c>
      <c r="E24" s="86" t="s">
        <v>80</v>
      </c>
      <c r="F24" s="23" t="s">
        <v>95</v>
      </c>
      <c r="G24" s="24">
        <f>81</f>
        <v>81</v>
      </c>
      <c r="H24" s="25" t="s">
        <v>111</v>
      </c>
      <c r="I24" s="25" t="s">
        <v>122</v>
      </c>
      <c r="J24" s="26">
        <v>9</v>
      </c>
      <c r="K24" s="26">
        <v>3</v>
      </c>
      <c r="L24" s="26" t="s">
        <v>112</v>
      </c>
      <c r="M24" s="39" t="s">
        <v>113</v>
      </c>
      <c r="N24" s="27">
        <v>9335</v>
      </c>
      <c r="O24" s="27">
        <v>1340</v>
      </c>
      <c r="P24" s="27">
        <v>10675</v>
      </c>
      <c r="Q24" s="28" t="s">
        <v>99</v>
      </c>
      <c r="R24" s="29">
        <f t="shared" si="0"/>
        <v>12.552693208430913</v>
      </c>
      <c r="S24" s="30">
        <v>8685</v>
      </c>
      <c r="T24" s="31">
        <v>110</v>
      </c>
      <c r="U24" s="31">
        <v>1395</v>
      </c>
      <c r="V24" s="31">
        <v>7.89</v>
      </c>
      <c r="W24" s="32">
        <v>0</v>
      </c>
      <c r="X24" s="32">
        <v>0</v>
      </c>
      <c r="Y24" s="66"/>
    </row>
    <row r="25" spans="1:25" ht="15.75" customHeight="1" x14ac:dyDescent="0.25">
      <c r="A25" s="9" t="s">
        <v>114</v>
      </c>
      <c r="B25" s="34" t="s">
        <v>171</v>
      </c>
      <c r="C25" s="9" t="s">
        <v>125</v>
      </c>
      <c r="D25" s="9" t="s">
        <v>116</v>
      </c>
      <c r="E25" s="86" t="s">
        <v>132</v>
      </c>
      <c r="F25" s="23" t="s">
        <v>117</v>
      </c>
      <c r="G25" s="24">
        <v>27</v>
      </c>
      <c r="H25" s="25" t="s">
        <v>111</v>
      </c>
      <c r="I25" s="25" t="s">
        <v>122</v>
      </c>
      <c r="J25" s="26">
        <v>3</v>
      </c>
      <c r="K25" s="26">
        <v>2</v>
      </c>
      <c r="L25" s="26" t="s">
        <v>145</v>
      </c>
      <c r="M25" s="39" t="s">
        <v>113</v>
      </c>
      <c r="N25" s="27">
        <v>24570</v>
      </c>
      <c r="O25" s="27">
        <v>8620</v>
      </c>
      <c r="P25" s="27">
        <v>33190</v>
      </c>
      <c r="Q25" s="28" t="s">
        <v>146</v>
      </c>
      <c r="R25" s="29">
        <f t="shared" si="0"/>
        <v>25.971678216330218</v>
      </c>
      <c r="S25" s="30">
        <v>335</v>
      </c>
      <c r="T25" s="31">
        <v>1150</v>
      </c>
      <c r="U25" s="31">
        <v>6805</v>
      </c>
      <c r="V25" s="31">
        <v>16.899999999999999</v>
      </c>
      <c r="W25" s="32">
        <v>3822</v>
      </c>
      <c r="X25" s="33">
        <v>39899</v>
      </c>
      <c r="Y25" s="32">
        <v>9.5791869999999992</v>
      </c>
    </row>
    <row r="26" spans="1:25" ht="15.75" customHeight="1" x14ac:dyDescent="0.25">
      <c r="A26" s="9" t="s">
        <v>114</v>
      </c>
      <c r="B26" s="22" t="s">
        <v>172</v>
      </c>
      <c r="C26" s="22" t="s">
        <v>127</v>
      </c>
      <c r="D26" s="9" t="s">
        <v>116</v>
      </c>
      <c r="E26" s="86" t="s">
        <v>132</v>
      </c>
      <c r="F26" s="23" t="s">
        <v>173</v>
      </c>
      <c r="G26" s="24">
        <f>81</f>
        <v>81</v>
      </c>
      <c r="H26" s="25" t="s">
        <v>152</v>
      </c>
      <c r="I26" s="25"/>
      <c r="J26" s="26">
        <v>9</v>
      </c>
      <c r="K26" s="26">
        <v>3</v>
      </c>
      <c r="L26" s="26" t="s">
        <v>138</v>
      </c>
      <c r="M26" s="39" t="s">
        <v>106</v>
      </c>
      <c r="N26" s="27">
        <v>20445</v>
      </c>
      <c r="O26" s="27">
        <v>2720</v>
      </c>
      <c r="P26" s="27">
        <v>23160</v>
      </c>
      <c r="Q26" s="28" t="s">
        <v>99</v>
      </c>
      <c r="R26" s="29">
        <f t="shared" si="0"/>
        <v>11.744386873920552</v>
      </c>
      <c r="S26" s="30">
        <v>650</v>
      </c>
      <c r="T26" s="31">
        <v>305</v>
      </c>
      <c r="U26" s="31">
        <v>3200</v>
      </c>
      <c r="V26" s="31">
        <v>9.5299999999999994</v>
      </c>
      <c r="W26" s="32">
        <v>76</v>
      </c>
      <c r="X26" s="32">
        <v>268</v>
      </c>
      <c r="Y26" s="32">
        <v>28.35821</v>
      </c>
    </row>
    <row r="27" spans="1:25" ht="15.75" customHeight="1" x14ac:dyDescent="0.25">
      <c r="A27" s="22" t="s">
        <v>114</v>
      </c>
      <c r="B27" s="22" t="s">
        <v>174</v>
      </c>
      <c r="C27" s="52" t="s">
        <v>175</v>
      </c>
      <c r="D27" s="9" t="s">
        <v>93</v>
      </c>
      <c r="E27" s="86" t="s">
        <v>94</v>
      </c>
      <c r="F27" s="23" t="s">
        <v>117</v>
      </c>
      <c r="G27" s="24">
        <f>95</f>
        <v>95</v>
      </c>
      <c r="H27" s="25" t="s">
        <v>152</v>
      </c>
      <c r="I27" s="25"/>
      <c r="J27" s="26">
        <v>10</v>
      </c>
      <c r="K27" s="26">
        <v>3</v>
      </c>
      <c r="L27" s="26" t="s">
        <v>176</v>
      </c>
      <c r="M27" s="39" t="s">
        <v>113</v>
      </c>
      <c r="N27" s="27">
        <v>13585</v>
      </c>
      <c r="O27" s="36">
        <v>990</v>
      </c>
      <c r="P27" s="27">
        <v>14570</v>
      </c>
      <c r="Q27" s="28" t="s">
        <v>99</v>
      </c>
      <c r="R27" s="29">
        <f t="shared" si="0"/>
        <v>6.7947838023335621</v>
      </c>
      <c r="S27" s="30">
        <v>8870</v>
      </c>
      <c r="T27" s="31">
        <v>120</v>
      </c>
      <c r="U27" s="31">
        <v>1805</v>
      </c>
      <c r="V27" s="31">
        <v>6.65</v>
      </c>
      <c r="W27" s="32">
        <v>0</v>
      </c>
      <c r="X27" s="32">
        <v>0</v>
      </c>
      <c r="Y27" s="66"/>
    </row>
    <row r="28" spans="1:25" ht="15.75" customHeight="1" x14ac:dyDescent="0.25">
      <c r="A28" s="22" t="s">
        <v>114</v>
      </c>
      <c r="B28" s="22" t="s">
        <v>177</v>
      </c>
      <c r="C28" s="52" t="s">
        <v>92</v>
      </c>
      <c r="D28" s="9" t="s">
        <v>102</v>
      </c>
      <c r="E28" s="86" t="s">
        <v>132</v>
      </c>
      <c r="F28" s="23" t="s">
        <v>95</v>
      </c>
      <c r="G28" s="35">
        <v>200</v>
      </c>
      <c r="H28" s="25" t="s">
        <v>158</v>
      </c>
      <c r="I28" s="25"/>
      <c r="J28" s="35">
        <v>200</v>
      </c>
      <c r="K28" s="26">
        <v>3</v>
      </c>
      <c r="L28" s="26" t="s">
        <v>178</v>
      </c>
      <c r="M28" s="39" t="s">
        <v>113</v>
      </c>
      <c r="N28" s="27">
        <v>5295</v>
      </c>
      <c r="O28" s="36">
        <v>170</v>
      </c>
      <c r="P28" s="27">
        <v>5470</v>
      </c>
      <c r="Q28" s="28" t="s">
        <v>99</v>
      </c>
      <c r="R28" s="29">
        <f t="shared" si="0"/>
        <v>3.1078610603290677</v>
      </c>
      <c r="S28" s="30">
        <v>6245</v>
      </c>
      <c r="T28" s="31">
        <v>90</v>
      </c>
      <c r="U28" s="31">
        <v>920</v>
      </c>
      <c r="V28" s="31">
        <v>9.7799999999999994</v>
      </c>
      <c r="W28" s="32">
        <v>0</v>
      </c>
      <c r="X28" s="32">
        <v>0</v>
      </c>
      <c r="Y28" s="66"/>
    </row>
    <row r="29" spans="1:25" ht="15.75" customHeight="1" x14ac:dyDescent="0.25">
      <c r="A29" s="22" t="s">
        <v>89</v>
      </c>
      <c r="B29" s="22" t="s">
        <v>179</v>
      </c>
      <c r="C29" s="52" t="s">
        <v>180</v>
      </c>
      <c r="D29" s="9" t="s">
        <v>102</v>
      </c>
      <c r="E29" s="86" t="s">
        <v>103</v>
      </c>
      <c r="F29" s="23" t="s">
        <v>95</v>
      </c>
      <c r="G29" s="24">
        <f>43</f>
        <v>43</v>
      </c>
      <c r="H29" s="25" t="s">
        <v>129</v>
      </c>
      <c r="I29" s="25" t="s">
        <v>122</v>
      </c>
      <c r="J29" s="26">
        <v>5</v>
      </c>
      <c r="K29" s="26">
        <v>3</v>
      </c>
      <c r="L29" s="26" t="s">
        <v>97</v>
      </c>
      <c r="M29" s="39" t="s">
        <v>135</v>
      </c>
      <c r="N29" s="27">
        <v>13045</v>
      </c>
      <c r="O29" s="27">
        <v>7170</v>
      </c>
      <c r="P29" s="27">
        <v>20210</v>
      </c>
      <c r="Q29" s="28" t="s">
        <v>99</v>
      </c>
      <c r="R29" s="29">
        <f t="shared" si="0"/>
        <v>35.477486392874816</v>
      </c>
      <c r="S29" s="30">
        <v>425</v>
      </c>
      <c r="T29" s="31">
        <v>1005</v>
      </c>
      <c r="U29" s="31">
        <v>3385</v>
      </c>
      <c r="V29" s="31">
        <v>29.69</v>
      </c>
      <c r="W29" s="32">
        <v>0</v>
      </c>
      <c r="X29" s="32">
        <v>0</v>
      </c>
      <c r="Y29" s="66"/>
    </row>
    <row r="30" spans="1:25" ht="15.75" customHeight="1" x14ac:dyDescent="0.25">
      <c r="A30" s="9" t="s">
        <v>89</v>
      </c>
      <c r="B30" s="34" t="s">
        <v>184</v>
      </c>
      <c r="C30" s="52" t="s">
        <v>125</v>
      </c>
      <c r="D30" s="9" t="s">
        <v>116</v>
      </c>
      <c r="E30" s="86" t="s">
        <v>132</v>
      </c>
      <c r="F30" s="23" t="s">
        <v>117</v>
      </c>
      <c r="G30" s="24">
        <f>67</f>
        <v>67</v>
      </c>
      <c r="H30" s="38" t="s">
        <v>144</v>
      </c>
      <c r="I30" s="25" t="s">
        <v>122</v>
      </c>
      <c r="J30" s="26">
        <v>7</v>
      </c>
      <c r="K30" s="26">
        <v>3</v>
      </c>
      <c r="L30" s="26" t="s">
        <v>123</v>
      </c>
      <c r="M30" s="39" t="s">
        <v>185</v>
      </c>
      <c r="N30" s="27">
        <v>22985</v>
      </c>
      <c r="O30" s="27">
        <v>12000</v>
      </c>
      <c r="P30" s="27">
        <v>34985</v>
      </c>
      <c r="Q30" s="28" t="s">
        <v>146</v>
      </c>
      <c r="R30" s="29">
        <f t="shared" si="0"/>
        <v>34.300414463341433</v>
      </c>
      <c r="S30" s="30">
        <v>19260</v>
      </c>
      <c r="T30" s="31">
        <v>895</v>
      </c>
      <c r="U30" s="31">
        <v>4615</v>
      </c>
      <c r="V30" s="31">
        <v>19.39</v>
      </c>
      <c r="W30" s="32">
        <v>0</v>
      </c>
      <c r="X30" s="32">
        <v>0</v>
      </c>
      <c r="Y30" s="66"/>
    </row>
    <row r="31" spans="1:25" ht="15.75" customHeight="1" x14ac:dyDescent="0.25">
      <c r="A31" s="9" t="s">
        <v>109</v>
      </c>
      <c r="B31" s="34" t="s">
        <v>186</v>
      </c>
      <c r="C31" s="52" t="s">
        <v>125</v>
      </c>
      <c r="D31" s="9" t="s">
        <v>93</v>
      </c>
      <c r="E31" s="86" t="s">
        <v>78</v>
      </c>
      <c r="F31" s="23" t="s">
        <v>128</v>
      </c>
      <c r="G31" s="35">
        <v>200</v>
      </c>
      <c r="H31" s="25" t="s">
        <v>121</v>
      </c>
      <c r="I31" s="25"/>
      <c r="J31" s="35">
        <v>200</v>
      </c>
      <c r="K31" s="26"/>
      <c r="L31" s="26" t="s">
        <v>97</v>
      </c>
      <c r="M31" s="39" t="s">
        <v>185</v>
      </c>
      <c r="N31" s="27">
        <v>2465</v>
      </c>
      <c r="O31" s="27">
        <v>2025</v>
      </c>
      <c r="P31" s="27">
        <v>4490</v>
      </c>
      <c r="Q31" s="28" t="s">
        <v>99</v>
      </c>
      <c r="R31" s="29">
        <f t="shared" si="0"/>
        <v>45.100222717149222</v>
      </c>
      <c r="S31" s="30">
        <v>200</v>
      </c>
      <c r="T31" s="31">
        <v>385</v>
      </c>
      <c r="U31" s="31">
        <v>1530</v>
      </c>
      <c r="V31" s="31">
        <v>25.16</v>
      </c>
      <c r="W31" s="32">
        <v>0</v>
      </c>
      <c r="X31" s="32">
        <v>0</v>
      </c>
      <c r="Y31" s="66"/>
    </row>
    <row r="32" spans="1:25" ht="15.75" customHeight="1" x14ac:dyDescent="0.25">
      <c r="A32" s="9" t="s">
        <v>89</v>
      </c>
      <c r="B32" s="22" t="s">
        <v>187</v>
      </c>
      <c r="C32" s="52" t="s">
        <v>101</v>
      </c>
      <c r="D32" s="9" t="s">
        <v>64</v>
      </c>
      <c r="E32" s="86" t="s">
        <v>132</v>
      </c>
      <c r="F32" s="23" t="s">
        <v>104</v>
      </c>
      <c r="G32" s="35">
        <v>200</v>
      </c>
      <c r="H32" s="25" t="s">
        <v>152</v>
      </c>
      <c r="I32" s="25"/>
      <c r="J32" s="50">
        <v>0</v>
      </c>
      <c r="K32" s="26">
        <v>4</v>
      </c>
      <c r="L32" s="26" t="s">
        <v>169</v>
      </c>
      <c r="M32" s="39" t="s">
        <v>113</v>
      </c>
      <c r="N32" s="27">
        <v>7235</v>
      </c>
      <c r="O32" s="36">
        <v>360</v>
      </c>
      <c r="P32" s="27">
        <v>7595</v>
      </c>
      <c r="Q32" s="28" t="s">
        <v>99</v>
      </c>
      <c r="R32" s="29">
        <f t="shared" si="0"/>
        <v>4.7399605003291638</v>
      </c>
      <c r="S32" s="30">
        <v>1315</v>
      </c>
      <c r="T32" s="31">
        <v>40</v>
      </c>
      <c r="U32" s="31">
        <v>1035</v>
      </c>
      <c r="V32" s="31">
        <v>3.86</v>
      </c>
      <c r="W32" s="32">
        <v>0</v>
      </c>
      <c r="X32" s="32">
        <v>0</v>
      </c>
      <c r="Y32" s="66"/>
    </row>
    <row r="33" spans="1:25" ht="15.75" customHeight="1" x14ac:dyDescent="0.25">
      <c r="A33" s="9" t="s">
        <v>114</v>
      </c>
      <c r="B33" s="34" t="s">
        <v>188</v>
      </c>
      <c r="C33" s="52" t="s">
        <v>125</v>
      </c>
      <c r="D33" s="9" t="s">
        <v>102</v>
      </c>
      <c r="E33" s="86" t="s">
        <v>132</v>
      </c>
      <c r="F33" s="23" t="s">
        <v>117</v>
      </c>
      <c r="G33" s="24">
        <f>67</f>
        <v>67</v>
      </c>
      <c r="H33" s="25" t="s">
        <v>149</v>
      </c>
      <c r="I33" s="25"/>
      <c r="J33" s="26">
        <v>7</v>
      </c>
      <c r="K33" s="26">
        <v>3</v>
      </c>
      <c r="L33" s="26" t="s">
        <v>97</v>
      </c>
      <c r="M33" s="39" t="s">
        <v>185</v>
      </c>
      <c r="N33" s="27">
        <v>20465</v>
      </c>
      <c r="O33" s="27">
        <v>5290</v>
      </c>
      <c r="P33" s="27">
        <v>25810</v>
      </c>
      <c r="Q33" s="28" t="s">
        <v>146</v>
      </c>
      <c r="R33" s="29">
        <f t="shared" si="0"/>
        <v>20.495931809376209</v>
      </c>
      <c r="S33" s="30">
        <v>2230</v>
      </c>
      <c r="T33" s="31">
        <v>440</v>
      </c>
      <c r="U33" s="31">
        <v>3040</v>
      </c>
      <c r="V33" s="31">
        <v>14.47</v>
      </c>
      <c r="W33" s="32">
        <v>0</v>
      </c>
      <c r="X33" s="32">
        <v>61</v>
      </c>
      <c r="Y33" s="32"/>
    </row>
    <row r="34" spans="1:25" ht="15.75" customHeight="1" x14ac:dyDescent="0.25">
      <c r="A34" s="9" t="s">
        <v>109</v>
      </c>
      <c r="B34" s="22" t="s">
        <v>189</v>
      </c>
      <c r="C34" s="52" t="s">
        <v>101</v>
      </c>
      <c r="D34" s="9" t="s">
        <v>64</v>
      </c>
      <c r="E34" s="86" t="s">
        <v>94</v>
      </c>
      <c r="F34" s="23" t="s">
        <v>104</v>
      </c>
      <c r="G34" s="24">
        <f>81</f>
        <v>81</v>
      </c>
      <c r="H34" s="25" t="s">
        <v>149</v>
      </c>
      <c r="I34" s="25"/>
      <c r="J34" s="26">
        <v>8</v>
      </c>
      <c r="K34" s="26">
        <v>3</v>
      </c>
      <c r="L34" s="26" t="s">
        <v>112</v>
      </c>
      <c r="M34" s="39" t="s">
        <v>106</v>
      </c>
      <c r="N34" s="27">
        <v>17380</v>
      </c>
      <c r="O34" s="27">
        <v>1765</v>
      </c>
      <c r="P34" s="27">
        <v>19145</v>
      </c>
      <c r="Q34" s="28" t="s">
        <v>99</v>
      </c>
      <c r="R34" s="29">
        <f t="shared" si="0"/>
        <v>9.219117262992949</v>
      </c>
      <c r="S34" s="30">
        <v>1850</v>
      </c>
      <c r="T34" s="31">
        <v>240</v>
      </c>
      <c r="U34" s="31">
        <v>2880</v>
      </c>
      <c r="V34" s="31">
        <v>8.33</v>
      </c>
      <c r="W34" s="32">
        <v>0</v>
      </c>
      <c r="X34" s="32">
        <v>0</v>
      </c>
      <c r="Y34" s="66"/>
    </row>
    <row r="35" spans="1:25" ht="15.75" customHeight="1" x14ac:dyDescent="0.25">
      <c r="A35" s="22" t="s">
        <v>89</v>
      </c>
      <c r="B35" s="46" t="s">
        <v>190</v>
      </c>
      <c r="C35" s="52" t="s">
        <v>191</v>
      </c>
      <c r="D35" s="9" t="s">
        <v>102</v>
      </c>
      <c r="E35" s="86" t="s">
        <v>94</v>
      </c>
      <c r="F35" s="23" t="s">
        <v>95</v>
      </c>
      <c r="G35" s="24">
        <f>30</f>
        <v>30</v>
      </c>
      <c r="H35" s="25" t="s">
        <v>96</v>
      </c>
      <c r="I35" s="25"/>
      <c r="J35" s="26">
        <v>4</v>
      </c>
      <c r="K35" s="26">
        <v>2</v>
      </c>
      <c r="L35" s="26"/>
      <c r="M35" s="39" t="s">
        <v>135</v>
      </c>
      <c r="N35" s="27">
        <v>13300</v>
      </c>
      <c r="O35" s="27">
        <v>2615</v>
      </c>
      <c r="P35" s="27">
        <v>15915</v>
      </c>
      <c r="Q35" s="28" t="s">
        <v>99</v>
      </c>
      <c r="R35" s="29">
        <f t="shared" si="0"/>
        <v>16.431039899465912</v>
      </c>
      <c r="S35" s="30">
        <v>785</v>
      </c>
      <c r="T35" s="31">
        <v>560</v>
      </c>
      <c r="U35" s="31">
        <v>3250</v>
      </c>
      <c r="V35" s="31">
        <v>17.23</v>
      </c>
      <c r="W35" s="32">
        <v>5407</v>
      </c>
      <c r="X35" s="33">
        <v>16377</v>
      </c>
      <c r="Y35" s="32">
        <v>33.015810000000002</v>
      </c>
    </row>
    <row r="36" spans="1:25" ht="15.75" customHeight="1" x14ac:dyDescent="0.25">
      <c r="A36" s="9" t="s">
        <v>114</v>
      </c>
      <c r="B36" s="22" t="s">
        <v>192</v>
      </c>
      <c r="C36" s="52" t="s">
        <v>193</v>
      </c>
      <c r="D36" s="9" t="s">
        <v>93</v>
      </c>
      <c r="E36" s="86" t="s">
        <v>132</v>
      </c>
      <c r="F36" s="23" t="s">
        <v>117</v>
      </c>
      <c r="G36" s="24">
        <v>18</v>
      </c>
      <c r="H36" s="25" t="s">
        <v>194</v>
      </c>
      <c r="I36" s="25"/>
      <c r="J36" s="26">
        <v>2</v>
      </c>
      <c r="K36" s="26">
        <v>2</v>
      </c>
      <c r="L36" s="26" t="s">
        <v>145</v>
      </c>
      <c r="M36" s="45" t="s">
        <v>133</v>
      </c>
      <c r="N36" s="27">
        <v>13270</v>
      </c>
      <c r="O36" s="27">
        <v>5755</v>
      </c>
      <c r="P36" s="27">
        <v>19025</v>
      </c>
      <c r="Q36" s="28" t="s">
        <v>99</v>
      </c>
      <c r="R36" s="29">
        <f t="shared" si="0"/>
        <v>30.249671484888307</v>
      </c>
      <c r="S36" s="30">
        <v>4980</v>
      </c>
      <c r="T36" s="31">
        <v>845</v>
      </c>
      <c r="U36" s="31">
        <v>4360</v>
      </c>
      <c r="V36" s="31">
        <v>19.38</v>
      </c>
      <c r="W36" s="32">
        <v>0</v>
      </c>
      <c r="X36" s="32">
        <v>0</v>
      </c>
      <c r="Y36" s="66"/>
    </row>
    <row r="37" spans="1:25" ht="15.75" customHeight="1" x14ac:dyDescent="0.25">
      <c r="A37" s="22" t="s">
        <v>109</v>
      </c>
      <c r="B37" s="46" t="s">
        <v>195</v>
      </c>
      <c r="C37" s="52" t="s">
        <v>161</v>
      </c>
      <c r="D37" s="9" t="s">
        <v>93</v>
      </c>
      <c r="E37" s="86" t="s">
        <v>132</v>
      </c>
      <c r="F37" s="23" t="s">
        <v>95</v>
      </c>
      <c r="G37" s="24">
        <f>28</f>
        <v>28</v>
      </c>
      <c r="H37" s="25" t="s">
        <v>121</v>
      </c>
      <c r="I37" s="25"/>
      <c r="J37" s="26">
        <v>3</v>
      </c>
      <c r="K37" s="26">
        <v>2</v>
      </c>
      <c r="L37" s="26" t="s">
        <v>97</v>
      </c>
      <c r="M37" s="39" t="s">
        <v>135</v>
      </c>
      <c r="N37" s="27">
        <v>14130</v>
      </c>
      <c r="O37" s="27">
        <v>3795</v>
      </c>
      <c r="P37" s="27">
        <v>17925</v>
      </c>
      <c r="Q37" s="28" t="s">
        <v>99</v>
      </c>
      <c r="R37" s="29">
        <f t="shared" si="0"/>
        <v>21.171548117154813</v>
      </c>
      <c r="S37" s="30">
        <v>1255</v>
      </c>
      <c r="T37" s="31">
        <v>710</v>
      </c>
      <c r="U37" s="31">
        <v>4035</v>
      </c>
      <c r="V37" s="31">
        <v>17.600000000000001</v>
      </c>
      <c r="W37" s="32">
        <v>302</v>
      </c>
      <c r="X37" s="33">
        <v>4379</v>
      </c>
      <c r="Y37" s="32">
        <v>6.8965519999999998</v>
      </c>
    </row>
    <row r="38" spans="1:25" ht="15" x14ac:dyDescent="0.25">
      <c r="A38" s="9" t="s">
        <v>89</v>
      </c>
      <c r="B38" s="22" t="s">
        <v>196</v>
      </c>
      <c r="C38" s="52" t="s">
        <v>197</v>
      </c>
      <c r="D38" s="9" t="s">
        <v>102</v>
      </c>
      <c r="E38" s="86" t="s">
        <v>94</v>
      </c>
      <c r="F38" s="23" t="s">
        <v>95</v>
      </c>
      <c r="G38" s="24">
        <f>81</f>
        <v>81</v>
      </c>
      <c r="H38" s="25" t="s">
        <v>129</v>
      </c>
      <c r="I38" s="25" t="s">
        <v>122</v>
      </c>
      <c r="J38" s="26">
        <v>9</v>
      </c>
      <c r="K38" s="26">
        <v>4</v>
      </c>
      <c r="L38" s="26" t="s">
        <v>138</v>
      </c>
      <c r="M38" s="39" t="s">
        <v>106</v>
      </c>
      <c r="N38" s="27">
        <v>11520</v>
      </c>
      <c r="O38" s="27">
        <v>1875</v>
      </c>
      <c r="P38" s="27">
        <v>13395</v>
      </c>
      <c r="Q38" s="28" t="s">
        <v>99</v>
      </c>
      <c r="R38" s="29">
        <f t="shared" si="0"/>
        <v>13.997760358342665</v>
      </c>
      <c r="S38" s="30">
        <v>100</v>
      </c>
      <c r="T38" s="31">
        <v>330</v>
      </c>
      <c r="U38" s="31">
        <v>1490</v>
      </c>
      <c r="V38" s="31">
        <v>22.15</v>
      </c>
      <c r="W38" s="32">
        <v>0</v>
      </c>
      <c r="X38" s="32">
        <v>0</v>
      </c>
      <c r="Y38" s="66"/>
    </row>
    <row r="39" spans="1:25" ht="15" x14ac:dyDescent="0.25">
      <c r="A39" s="22" t="s">
        <v>109</v>
      </c>
      <c r="B39" s="34" t="s">
        <v>198</v>
      </c>
      <c r="C39" s="52" t="s">
        <v>199</v>
      </c>
      <c r="D39" s="9" t="s">
        <v>64</v>
      </c>
      <c r="E39" s="86" t="s">
        <v>132</v>
      </c>
      <c r="F39" s="23" t="s">
        <v>117</v>
      </c>
      <c r="G39" s="24">
        <f>95</f>
        <v>95</v>
      </c>
      <c r="H39" s="25" t="s">
        <v>152</v>
      </c>
      <c r="I39" s="25"/>
      <c r="J39" s="26">
        <v>10</v>
      </c>
      <c r="K39" s="26">
        <v>4</v>
      </c>
      <c r="L39" s="26" t="s">
        <v>112</v>
      </c>
      <c r="M39" s="39" t="s">
        <v>113</v>
      </c>
      <c r="N39" s="27">
        <v>13495</v>
      </c>
      <c r="O39" s="36">
        <v>340</v>
      </c>
      <c r="P39" s="27">
        <v>13835</v>
      </c>
      <c r="Q39" s="28" t="s">
        <v>99</v>
      </c>
      <c r="R39" s="29">
        <f t="shared" si="0"/>
        <v>2.4575352367184675</v>
      </c>
      <c r="S39" s="30">
        <v>5</v>
      </c>
      <c r="T39" s="31">
        <v>150</v>
      </c>
      <c r="U39" s="31">
        <v>2060</v>
      </c>
      <c r="V39" s="31">
        <v>7.28</v>
      </c>
      <c r="W39" s="32">
        <v>0</v>
      </c>
      <c r="X39" s="32">
        <v>0</v>
      </c>
      <c r="Y39" s="66"/>
    </row>
    <row r="40" spans="1:25" ht="15" x14ac:dyDescent="0.25">
      <c r="A40" s="9" t="s">
        <v>109</v>
      </c>
      <c r="B40" s="22" t="s">
        <v>200</v>
      </c>
      <c r="C40" s="52" t="s">
        <v>125</v>
      </c>
      <c r="D40" s="9" t="s">
        <v>201</v>
      </c>
      <c r="E40" s="86" t="s">
        <v>78</v>
      </c>
      <c r="F40" s="23" t="s">
        <v>128</v>
      </c>
      <c r="G40" s="24">
        <v>6</v>
      </c>
      <c r="H40" s="25" t="s">
        <v>96</v>
      </c>
      <c r="I40" s="25" t="s">
        <v>122</v>
      </c>
      <c r="J40" s="26">
        <v>1</v>
      </c>
      <c r="K40" s="26">
        <v>2</v>
      </c>
      <c r="L40" s="26" t="s">
        <v>145</v>
      </c>
      <c r="M40" s="26" t="s">
        <v>98</v>
      </c>
      <c r="N40" s="27">
        <v>21090</v>
      </c>
      <c r="O40" s="27">
        <v>13185</v>
      </c>
      <c r="P40" s="27">
        <v>34275</v>
      </c>
      <c r="Q40" s="28" t="s">
        <v>146</v>
      </c>
      <c r="R40" s="29">
        <f t="shared" si="0"/>
        <v>38.468271334792121</v>
      </c>
      <c r="S40" s="30">
        <v>4415</v>
      </c>
      <c r="T40" s="31">
        <v>4535</v>
      </c>
      <c r="U40" s="31">
        <v>14410</v>
      </c>
      <c r="V40" s="31">
        <v>31.47</v>
      </c>
      <c r="W40" s="32">
        <v>15889</v>
      </c>
      <c r="X40" s="33">
        <v>104796</v>
      </c>
      <c r="Y40" s="32">
        <v>15.16184</v>
      </c>
    </row>
    <row r="41" spans="1:25" ht="15" x14ac:dyDescent="0.25">
      <c r="A41" s="22" t="s">
        <v>114</v>
      </c>
      <c r="B41" s="34" t="s">
        <v>202</v>
      </c>
      <c r="C41" s="52" t="s">
        <v>203</v>
      </c>
      <c r="D41" s="9" t="s">
        <v>116</v>
      </c>
      <c r="E41" s="86" t="s">
        <v>132</v>
      </c>
      <c r="F41" s="23" t="s">
        <v>117</v>
      </c>
      <c r="G41" s="24">
        <f>67</f>
        <v>67</v>
      </c>
      <c r="H41" s="25" t="s">
        <v>96</v>
      </c>
      <c r="I41" s="25" t="s">
        <v>122</v>
      </c>
      <c r="J41" s="26">
        <v>7</v>
      </c>
      <c r="K41" s="26">
        <v>3</v>
      </c>
      <c r="L41" s="26" t="s">
        <v>138</v>
      </c>
      <c r="M41" s="39" t="s">
        <v>185</v>
      </c>
      <c r="N41" s="27">
        <v>10745</v>
      </c>
      <c r="O41" s="27">
        <v>2850</v>
      </c>
      <c r="P41" s="27">
        <v>13595</v>
      </c>
      <c r="Q41" s="28" t="s">
        <v>99</v>
      </c>
      <c r="R41" s="29">
        <f t="shared" si="0"/>
        <v>20.96358955498345</v>
      </c>
      <c r="S41" s="30">
        <v>6040</v>
      </c>
      <c r="T41" s="31">
        <v>295</v>
      </c>
      <c r="U41" s="31">
        <v>1750</v>
      </c>
      <c r="V41" s="31">
        <v>16.86</v>
      </c>
      <c r="W41" s="32">
        <v>0</v>
      </c>
      <c r="X41" s="32">
        <v>0</v>
      </c>
      <c r="Y41" s="66"/>
    </row>
    <row r="42" spans="1:25" ht="15" x14ac:dyDescent="0.25">
      <c r="A42" s="9" t="s">
        <v>114</v>
      </c>
      <c r="B42" s="22" t="s">
        <v>204</v>
      </c>
      <c r="C42" s="52" t="s">
        <v>205</v>
      </c>
      <c r="D42" s="9" t="s">
        <v>93</v>
      </c>
      <c r="E42" s="86" t="s">
        <v>132</v>
      </c>
      <c r="F42" s="23" t="s">
        <v>117</v>
      </c>
      <c r="G42" s="24">
        <f>38</f>
        <v>38</v>
      </c>
      <c r="H42" s="25" t="s">
        <v>121</v>
      </c>
      <c r="I42" s="25"/>
      <c r="J42" s="26">
        <v>4</v>
      </c>
      <c r="K42" s="26">
        <v>3</v>
      </c>
      <c r="L42" s="26" t="s">
        <v>97</v>
      </c>
      <c r="M42" s="39" t="s">
        <v>135</v>
      </c>
      <c r="N42" s="27">
        <v>10880</v>
      </c>
      <c r="O42" s="27">
        <v>4720</v>
      </c>
      <c r="P42" s="27">
        <v>15600</v>
      </c>
      <c r="Q42" s="28" t="s">
        <v>99</v>
      </c>
      <c r="R42" s="29">
        <f t="shared" si="0"/>
        <v>30.256410256410255</v>
      </c>
      <c r="S42" s="30">
        <v>3285</v>
      </c>
      <c r="T42" s="31">
        <v>795</v>
      </c>
      <c r="U42" s="31">
        <v>2845</v>
      </c>
      <c r="V42" s="31">
        <v>27.94</v>
      </c>
      <c r="W42" s="32">
        <v>0</v>
      </c>
      <c r="X42" s="32">
        <v>0</v>
      </c>
      <c r="Y42" s="66"/>
    </row>
    <row r="43" spans="1:25" ht="15" x14ac:dyDescent="0.25">
      <c r="A43" s="22" t="s">
        <v>114</v>
      </c>
      <c r="B43" s="22" t="s">
        <v>206</v>
      </c>
      <c r="C43" s="52" t="s">
        <v>127</v>
      </c>
      <c r="D43" s="9" t="s">
        <v>102</v>
      </c>
      <c r="E43" s="86" t="s">
        <v>103</v>
      </c>
      <c r="F43" s="23" t="s">
        <v>95</v>
      </c>
      <c r="G43" s="24">
        <v>24</v>
      </c>
      <c r="H43" s="25" t="s">
        <v>118</v>
      </c>
      <c r="I43" s="25"/>
      <c r="J43" s="26">
        <v>3</v>
      </c>
      <c r="K43" s="26">
        <v>2</v>
      </c>
      <c r="L43" s="26" t="s">
        <v>145</v>
      </c>
      <c r="M43" s="41" t="s">
        <v>183</v>
      </c>
      <c r="N43" s="27">
        <v>18680</v>
      </c>
      <c r="O43" s="27">
        <v>6330</v>
      </c>
      <c r="P43" s="27">
        <v>25010</v>
      </c>
      <c r="Q43" s="28" t="s">
        <v>146</v>
      </c>
      <c r="R43" s="29">
        <f t="shared" si="0"/>
        <v>25.309876049580165</v>
      </c>
      <c r="S43" s="30">
        <v>345</v>
      </c>
      <c r="T43" s="31">
        <v>1210</v>
      </c>
      <c r="U43" s="31">
        <v>5555</v>
      </c>
      <c r="V43" s="31">
        <v>21.78</v>
      </c>
      <c r="W43" s="32">
        <v>4615</v>
      </c>
      <c r="X43" s="33">
        <v>19444</v>
      </c>
      <c r="Y43" s="32">
        <v>23.734829999999999</v>
      </c>
    </row>
    <row r="44" spans="1:25" ht="15" x14ac:dyDescent="0.25">
      <c r="A44" s="22" t="s">
        <v>89</v>
      </c>
      <c r="B44" s="34" t="s">
        <v>207</v>
      </c>
      <c r="C44" s="52" t="s">
        <v>208</v>
      </c>
      <c r="D44" s="9" t="s">
        <v>102</v>
      </c>
      <c r="E44" s="86" t="s">
        <v>132</v>
      </c>
      <c r="F44" s="23" t="s">
        <v>95</v>
      </c>
      <c r="G44" s="35">
        <v>200</v>
      </c>
      <c r="H44" s="25" t="s">
        <v>118</v>
      </c>
      <c r="I44" s="25"/>
      <c r="J44" s="35">
        <v>200</v>
      </c>
      <c r="K44" s="26">
        <v>3</v>
      </c>
      <c r="L44" s="39" t="s">
        <v>119</v>
      </c>
      <c r="M44" s="39" t="s">
        <v>113</v>
      </c>
      <c r="N44" s="27">
        <v>5730</v>
      </c>
      <c r="O44" s="36">
        <v>690</v>
      </c>
      <c r="P44" s="27">
        <v>6425</v>
      </c>
      <c r="Q44" s="28" t="s">
        <v>99</v>
      </c>
      <c r="R44" s="29">
        <f t="shared" si="0"/>
        <v>10.739299610894941</v>
      </c>
      <c r="S44" s="30">
        <v>250</v>
      </c>
      <c r="T44" s="31">
        <v>45</v>
      </c>
      <c r="U44" s="31">
        <v>525</v>
      </c>
      <c r="V44" s="31">
        <v>8.57</v>
      </c>
      <c r="W44" s="32">
        <v>0</v>
      </c>
      <c r="X44" s="32">
        <v>0</v>
      </c>
      <c r="Y44" s="66"/>
    </row>
    <row r="45" spans="1:25" ht="15" x14ac:dyDescent="0.25">
      <c r="A45" s="22" t="s">
        <v>89</v>
      </c>
      <c r="B45" s="22" t="s">
        <v>209</v>
      </c>
      <c r="C45" s="52" t="s">
        <v>210</v>
      </c>
      <c r="D45" s="9" t="s">
        <v>116</v>
      </c>
      <c r="E45" s="86" t="s">
        <v>94</v>
      </c>
      <c r="F45" s="23" t="s">
        <v>128</v>
      </c>
      <c r="G45" s="24">
        <v>11</v>
      </c>
      <c r="H45" s="25" t="s">
        <v>96</v>
      </c>
      <c r="I45" s="25" t="s">
        <v>122</v>
      </c>
      <c r="J45" s="26">
        <v>2</v>
      </c>
      <c r="K45" s="26">
        <v>2</v>
      </c>
      <c r="L45" s="26" t="s">
        <v>145</v>
      </c>
      <c r="M45" s="26" t="s">
        <v>98</v>
      </c>
      <c r="N45" s="27">
        <v>21120</v>
      </c>
      <c r="O45" s="27">
        <v>9685</v>
      </c>
      <c r="P45" s="27">
        <v>30805</v>
      </c>
      <c r="Q45" s="28" t="s">
        <v>146</v>
      </c>
      <c r="R45" s="29">
        <f t="shared" si="0"/>
        <v>31.439701347183895</v>
      </c>
      <c r="S45" s="30">
        <v>195</v>
      </c>
      <c r="T45" s="31">
        <v>1965</v>
      </c>
      <c r="U45" s="31">
        <v>8015</v>
      </c>
      <c r="V45" s="31">
        <v>24.52</v>
      </c>
      <c r="W45" s="32">
        <v>11918</v>
      </c>
      <c r="X45" s="33">
        <v>109190</v>
      </c>
      <c r="Y45" s="32">
        <v>10.91492</v>
      </c>
    </row>
    <row r="46" spans="1:25" ht="15" x14ac:dyDescent="0.25">
      <c r="A46" s="9" t="s">
        <v>89</v>
      </c>
      <c r="B46" s="34" t="s">
        <v>211</v>
      </c>
      <c r="C46" s="52" t="s">
        <v>212</v>
      </c>
      <c r="D46" s="9" t="s">
        <v>102</v>
      </c>
      <c r="E46" s="86" t="s">
        <v>94</v>
      </c>
      <c r="F46" s="23" t="s">
        <v>128</v>
      </c>
      <c r="G46" s="24">
        <f>67</f>
        <v>67</v>
      </c>
      <c r="H46" s="25" t="s">
        <v>96</v>
      </c>
      <c r="I46" s="25" t="s">
        <v>122</v>
      </c>
      <c r="J46" s="26">
        <v>7</v>
      </c>
      <c r="K46" s="26">
        <v>3</v>
      </c>
      <c r="L46" s="26" t="s">
        <v>138</v>
      </c>
      <c r="M46" s="39" t="s">
        <v>185</v>
      </c>
      <c r="N46" s="27">
        <v>14755</v>
      </c>
      <c r="O46" s="27">
        <v>2105</v>
      </c>
      <c r="P46" s="27">
        <v>16860</v>
      </c>
      <c r="Q46" s="28" t="s">
        <v>99</v>
      </c>
      <c r="R46" s="29">
        <f t="shared" si="0"/>
        <v>12.485172004744959</v>
      </c>
      <c r="S46" s="30">
        <v>3480</v>
      </c>
      <c r="T46" s="31">
        <v>140</v>
      </c>
      <c r="U46" s="31">
        <v>1530</v>
      </c>
      <c r="V46" s="31">
        <v>9.15</v>
      </c>
      <c r="W46" s="32">
        <v>0</v>
      </c>
      <c r="X46" s="32">
        <v>0</v>
      </c>
      <c r="Y46" s="66"/>
    </row>
    <row r="47" spans="1:25" ht="15" x14ac:dyDescent="0.25">
      <c r="A47" s="22" t="s">
        <v>89</v>
      </c>
      <c r="B47" s="22" t="s">
        <v>214</v>
      </c>
      <c r="C47" s="52" t="s">
        <v>92</v>
      </c>
      <c r="D47" s="9" t="s">
        <v>102</v>
      </c>
      <c r="E47" s="86" t="s">
        <v>94</v>
      </c>
      <c r="F47" s="23" t="s">
        <v>95</v>
      </c>
      <c r="G47" s="35">
        <v>200</v>
      </c>
      <c r="H47" s="25" t="s">
        <v>118</v>
      </c>
      <c r="I47" s="25"/>
      <c r="J47" s="35">
        <v>200</v>
      </c>
      <c r="K47" s="26">
        <v>3</v>
      </c>
      <c r="L47" s="26" t="s">
        <v>176</v>
      </c>
      <c r="M47" s="39" t="s">
        <v>113</v>
      </c>
      <c r="N47" s="27">
        <v>7750</v>
      </c>
      <c r="O47" s="36">
        <v>510</v>
      </c>
      <c r="P47" s="27">
        <v>8255</v>
      </c>
      <c r="Q47" s="28" t="s">
        <v>99</v>
      </c>
      <c r="R47" s="29">
        <f t="shared" si="0"/>
        <v>6.1780738946093274</v>
      </c>
      <c r="S47" s="30">
        <v>155</v>
      </c>
      <c r="T47" s="31">
        <v>115</v>
      </c>
      <c r="U47" s="31">
        <v>1265</v>
      </c>
      <c r="V47" s="31">
        <v>9.09</v>
      </c>
      <c r="W47" s="32">
        <v>0</v>
      </c>
      <c r="X47" s="32">
        <v>0</v>
      </c>
      <c r="Y47" s="66"/>
    </row>
    <row r="48" spans="1:25" ht="15" x14ac:dyDescent="0.25">
      <c r="A48" s="9" t="s">
        <v>114</v>
      </c>
      <c r="B48" s="34" t="s">
        <v>215</v>
      </c>
      <c r="C48" s="52" t="s">
        <v>216</v>
      </c>
      <c r="D48" s="9" t="s">
        <v>102</v>
      </c>
      <c r="E48" s="86" t="s">
        <v>103</v>
      </c>
      <c r="F48" s="23" t="s">
        <v>95</v>
      </c>
      <c r="G48" s="35">
        <v>200</v>
      </c>
      <c r="H48" s="25" t="s">
        <v>111</v>
      </c>
      <c r="I48" s="25"/>
      <c r="J48" s="35">
        <v>200</v>
      </c>
      <c r="K48" s="26">
        <v>4</v>
      </c>
      <c r="L48" s="26" t="s">
        <v>112</v>
      </c>
      <c r="M48" s="39" t="s">
        <v>113</v>
      </c>
      <c r="N48" s="27">
        <v>5020</v>
      </c>
      <c r="O48" s="36">
        <v>870</v>
      </c>
      <c r="P48" s="27">
        <v>5895</v>
      </c>
      <c r="Q48" s="28" t="s">
        <v>99</v>
      </c>
      <c r="R48" s="29">
        <f t="shared" si="0"/>
        <v>14.758269720101779</v>
      </c>
      <c r="S48" s="30">
        <v>1465</v>
      </c>
      <c r="T48" s="31">
        <v>20</v>
      </c>
      <c r="U48" s="31">
        <v>480</v>
      </c>
      <c r="V48" s="31">
        <v>4.17</v>
      </c>
      <c r="W48" s="32">
        <v>0</v>
      </c>
      <c r="X48" s="32">
        <v>0</v>
      </c>
      <c r="Y48" s="66"/>
    </row>
    <row r="49" spans="1:25" ht="15" x14ac:dyDescent="0.25">
      <c r="A49" s="22" t="s">
        <v>109</v>
      </c>
      <c r="B49" s="34" t="s">
        <v>217</v>
      </c>
      <c r="C49" s="52" t="s">
        <v>218</v>
      </c>
      <c r="D49" s="9" t="s">
        <v>93</v>
      </c>
      <c r="E49" s="86" t="s">
        <v>132</v>
      </c>
      <c r="F49" s="23" t="s">
        <v>95</v>
      </c>
      <c r="G49" s="24">
        <f>49</f>
        <v>49</v>
      </c>
      <c r="H49" s="25" t="s">
        <v>129</v>
      </c>
      <c r="I49" s="25" t="s">
        <v>122</v>
      </c>
      <c r="J49" s="26">
        <v>5</v>
      </c>
      <c r="K49" s="26">
        <v>2</v>
      </c>
      <c r="L49" s="26" t="s">
        <v>97</v>
      </c>
      <c r="M49" s="45" t="s">
        <v>133</v>
      </c>
      <c r="N49" s="27">
        <v>7580</v>
      </c>
      <c r="O49" s="27">
        <v>2830</v>
      </c>
      <c r="P49" s="27">
        <v>10410</v>
      </c>
      <c r="Q49" s="28" t="s">
        <v>99</v>
      </c>
      <c r="R49" s="29">
        <f t="shared" si="0"/>
        <v>27.185398655139288</v>
      </c>
      <c r="S49" s="30">
        <v>1420</v>
      </c>
      <c r="T49" s="31">
        <v>515</v>
      </c>
      <c r="U49" s="31">
        <v>1950</v>
      </c>
      <c r="V49" s="31">
        <v>26.41</v>
      </c>
      <c r="W49" s="32">
        <v>0</v>
      </c>
      <c r="X49" s="32">
        <v>0</v>
      </c>
      <c r="Y49" s="66"/>
    </row>
    <row r="50" spans="1:25" ht="15" x14ac:dyDescent="0.25">
      <c r="A50" s="22" t="s">
        <v>109</v>
      </c>
      <c r="B50" s="22" t="s">
        <v>219</v>
      </c>
      <c r="C50" s="52" t="s">
        <v>220</v>
      </c>
      <c r="D50" s="9" t="s">
        <v>93</v>
      </c>
      <c r="E50" s="86" t="s">
        <v>132</v>
      </c>
      <c r="F50" s="23" t="s">
        <v>95</v>
      </c>
      <c r="G50" s="24">
        <f>67</f>
        <v>67</v>
      </c>
      <c r="H50" s="25" t="s">
        <v>129</v>
      </c>
      <c r="I50" s="25" t="s">
        <v>122</v>
      </c>
      <c r="J50" s="26">
        <v>7</v>
      </c>
      <c r="K50" s="26">
        <v>3</v>
      </c>
      <c r="L50" s="26" t="s">
        <v>123</v>
      </c>
      <c r="M50" s="39" t="s">
        <v>135</v>
      </c>
      <c r="N50" s="27">
        <v>14740</v>
      </c>
      <c r="O50" s="27">
        <v>4200</v>
      </c>
      <c r="P50" s="27">
        <v>18945</v>
      </c>
      <c r="Q50" s="28" t="s">
        <v>99</v>
      </c>
      <c r="R50" s="29">
        <f t="shared" si="0"/>
        <v>22.169437846397464</v>
      </c>
      <c r="S50" s="30">
        <v>3025</v>
      </c>
      <c r="T50" s="31">
        <v>530</v>
      </c>
      <c r="U50" s="31">
        <v>2170</v>
      </c>
      <c r="V50" s="31">
        <v>24.42</v>
      </c>
      <c r="W50" s="32">
        <v>0</v>
      </c>
      <c r="X50" s="32">
        <v>0</v>
      </c>
      <c r="Y50" s="66"/>
    </row>
    <row r="51" spans="1:25" ht="15" x14ac:dyDescent="0.25">
      <c r="A51" s="22" t="s">
        <v>114</v>
      </c>
      <c r="B51" s="34" t="s">
        <v>222</v>
      </c>
      <c r="C51" s="52" t="s">
        <v>223</v>
      </c>
      <c r="D51" s="9" t="s">
        <v>102</v>
      </c>
      <c r="E51" s="86" t="s">
        <v>132</v>
      </c>
      <c r="F51" s="23" t="s">
        <v>117</v>
      </c>
      <c r="G51" s="35">
        <v>200</v>
      </c>
      <c r="H51" s="38" t="s">
        <v>144</v>
      </c>
      <c r="I51" s="25"/>
      <c r="J51" s="35">
        <v>200</v>
      </c>
      <c r="K51" s="26">
        <v>3</v>
      </c>
      <c r="L51" s="26" t="s">
        <v>119</v>
      </c>
      <c r="M51" s="39" t="s">
        <v>113</v>
      </c>
      <c r="N51" s="27">
        <v>5115</v>
      </c>
      <c r="O51" s="36">
        <v>260</v>
      </c>
      <c r="P51" s="27">
        <v>5375</v>
      </c>
      <c r="Q51" s="28" t="s">
        <v>99</v>
      </c>
      <c r="R51" s="29">
        <f t="shared" si="0"/>
        <v>4.8372093023255811</v>
      </c>
      <c r="S51" s="30">
        <v>0</v>
      </c>
      <c r="T51" s="31">
        <v>35</v>
      </c>
      <c r="U51" s="31">
        <v>585</v>
      </c>
      <c r="V51" s="31">
        <v>5.98</v>
      </c>
      <c r="W51" s="32">
        <v>0</v>
      </c>
      <c r="X51" s="32">
        <v>0</v>
      </c>
      <c r="Y51" s="66"/>
    </row>
    <row r="52" spans="1:25" ht="15" x14ac:dyDescent="0.25">
      <c r="A52" s="9" t="s">
        <v>89</v>
      </c>
      <c r="B52" s="34" t="s">
        <v>224</v>
      </c>
      <c r="C52" s="52" t="s">
        <v>101</v>
      </c>
      <c r="D52" s="9" t="s">
        <v>64</v>
      </c>
      <c r="E52" s="86" t="s">
        <v>103</v>
      </c>
      <c r="F52" s="23" t="s">
        <v>104</v>
      </c>
      <c r="G52" s="35">
        <v>200</v>
      </c>
      <c r="H52" s="25" t="s">
        <v>118</v>
      </c>
      <c r="I52" s="25"/>
      <c r="J52" s="35">
        <v>200</v>
      </c>
      <c r="K52" s="26" t="s">
        <v>141</v>
      </c>
      <c r="L52" s="26" t="s">
        <v>112</v>
      </c>
      <c r="M52" s="39" t="s">
        <v>113</v>
      </c>
      <c r="N52" s="27">
        <v>1670</v>
      </c>
      <c r="O52" s="36">
        <v>145</v>
      </c>
      <c r="P52" s="27">
        <v>1815</v>
      </c>
      <c r="Q52" s="28" t="s">
        <v>107</v>
      </c>
      <c r="R52" s="29">
        <f t="shared" si="0"/>
        <v>7.9889807162534439</v>
      </c>
      <c r="S52" s="30">
        <v>0</v>
      </c>
      <c r="T52" s="31">
        <v>45</v>
      </c>
      <c r="U52" s="31">
        <v>395</v>
      </c>
      <c r="V52" s="31">
        <v>11.39</v>
      </c>
      <c r="W52" s="32">
        <v>0</v>
      </c>
      <c r="X52" s="32">
        <v>0</v>
      </c>
      <c r="Y52" s="66"/>
    </row>
    <row r="53" spans="1:25" ht="15" x14ac:dyDescent="0.25">
      <c r="A53" s="9" t="s">
        <v>109</v>
      </c>
      <c r="B53" s="34" t="s">
        <v>225</v>
      </c>
      <c r="C53" s="52" t="s">
        <v>101</v>
      </c>
      <c r="D53" s="9" t="s">
        <v>116</v>
      </c>
      <c r="E53" s="86" t="s">
        <v>78</v>
      </c>
      <c r="F53" s="23" t="s">
        <v>95</v>
      </c>
      <c r="G53" s="24">
        <f>43</f>
        <v>43</v>
      </c>
      <c r="H53" s="25" t="s">
        <v>96</v>
      </c>
      <c r="I53" s="25" t="s">
        <v>122</v>
      </c>
      <c r="J53" s="26">
        <v>5</v>
      </c>
      <c r="K53" s="26">
        <v>2</v>
      </c>
      <c r="L53" s="26" t="s">
        <v>97</v>
      </c>
      <c r="M53" s="39" t="s">
        <v>135</v>
      </c>
      <c r="N53" s="27">
        <v>7775</v>
      </c>
      <c r="O53" s="27">
        <v>3160</v>
      </c>
      <c r="P53" s="27">
        <v>10935</v>
      </c>
      <c r="Q53" s="28" t="s">
        <v>99</v>
      </c>
      <c r="R53" s="29">
        <f t="shared" si="0"/>
        <v>28.898033836305441</v>
      </c>
      <c r="S53" s="30">
        <v>13170</v>
      </c>
      <c r="T53" s="31">
        <v>535</v>
      </c>
      <c r="U53" s="31">
        <v>1950</v>
      </c>
      <c r="V53" s="31">
        <v>27.44</v>
      </c>
      <c r="W53" s="32">
        <v>0</v>
      </c>
      <c r="X53" s="32">
        <v>0</v>
      </c>
      <c r="Y53" s="66"/>
    </row>
    <row r="54" spans="1:25" ht="15" x14ac:dyDescent="0.25">
      <c r="A54" s="22" t="s">
        <v>109</v>
      </c>
      <c r="B54" s="46" t="s">
        <v>226</v>
      </c>
      <c r="C54" s="52" t="s">
        <v>92</v>
      </c>
      <c r="D54" s="9" t="s">
        <v>102</v>
      </c>
      <c r="E54" s="86" t="s">
        <v>132</v>
      </c>
      <c r="F54" s="23" t="s">
        <v>95</v>
      </c>
      <c r="G54" s="24">
        <f>81</f>
        <v>81</v>
      </c>
      <c r="H54" s="25" t="s">
        <v>121</v>
      </c>
      <c r="I54" s="25"/>
      <c r="J54" s="26">
        <v>9</v>
      </c>
      <c r="K54" s="26">
        <v>3</v>
      </c>
      <c r="L54" s="26" t="s">
        <v>123</v>
      </c>
      <c r="M54" s="39" t="s">
        <v>106</v>
      </c>
      <c r="N54" s="27">
        <v>19730</v>
      </c>
      <c r="O54" s="27">
        <v>4550</v>
      </c>
      <c r="P54" s="27">
        <v>24280</v>
      </c>
      <c r="Q54" s="28" t="s">
        <v>99</v>
      </c>
      <c r="R54" s="29">
        <f t="shared" si="0"/>
        <v>18.73970345963756</v>
      </c>
      <c r="S54" s="30">
        <v>1045</v>
      </c>
      <c r="T54" s="31">
        <v>530</v>
      </c>
      <c r="U54" s="31">
        <v>3430</v>
      </c>
      <c r="V54" s="31">
        <v>15.45</v>
      </c>
      <c r="W54" s="32">
        <v>54</v>
      </c>
      <c r="X54" s="32">
        <v>74</v>
      </c>
      <c r="Y54" s="32">
        <v>72.972970000000004</v>
      </c>
    </row>
    <row r="55" spans="1:25" ht="15" x14ac:dyDescent="0.25">
      <c r="A55" s="9" t="s">
        <v>109</v>
      </c>
      <c r="B55" s="22" t="s">
        <v>227</v>
      </c>
      <c r="C55" s="52" t="s">
        <v>101</v>
      </c>
      <c r="D55" s="9" t="s">
        <v>64</v>
      </c>
      <c r="E55" s="86" t="s">
        <v>94</v>
      </c>
      <c r="F55" s="23" t="s">
        <v>104</v>
      </c>
      <c r="G55" s="35">
        <v>200</v>
      </c>
      <c r="H55" s="25" t="s">
        <v>96</v>
      </c>
      <c r="I55" s="25" t="s">
        <v>122</v>
      </c>
      <c r="J55" s="35">
        <v>200</v>
      </c>
      <c r="K55" s="26">
        <v>3</v>
      </c>
      <c r="L55" s="26" t="s">
        <v>138</v>
      </c>
      <c r="M55" s="39" t="s">
        <v>113</v>
      </c>
      <c r="N55" s="27">
        <v>9190</v>
      </c>
      <c r="O55" s="36">
        <v>335</v>
      </c>
      <c r="P55" s="27">
        <v>9525</v>
      </c>
      <c r="Q55" s="28" t="s">
        <v>99</v>
      </c>
      <c r="R55" s="29">
        <f t="shared" si="0"/>
        <v>3.5170603674540684</v>
      </c>
      <c r="S55" s="30">
        <v>125</v>
      </c>
      <c r="T55" s="31">
        <v>20</v>
      </c>
      <c r="U55" s="31">
        <v>330</v>
      </c>
      <c r="V55" s="31">
        <v>6.06</v>
      </c>
      <c r="W55" s="32">
        <v>0</v>
      </c>
      <c r="X55" s="32">
        <v>0</v>
      </c>
      <c r="Y55" s="66"/>
    </row>
    <row r="56" spans="1:25" ht="15" x14ac:dyDescent="0.25">
      <c r="A56" s="9" t="s">
        <v>89</v>
      </c>
      <c r="B56" s="22" t="s">
        <v>228</v>
      </c>
      <c r="C56" s="52" t="s">
        <v>229</v>
      </c>
      <c r="D56" s="9" t="s">
        <v>102</v>
      </c>
      <c r="E56" s="86" t="s">
        <v>132</v>
      </c>
      <c r="F56" s="23" t="s">
        <v>117</v>
      </c>
      <c r="G56" s="24">
        <f>67</f>
        <v>67</v>
      </c>
      <c r="H56" s="47" t="s">
        <v>155</v>
      </c>
      <c r="I56" s="25"/>
      <c r="J56" s="26">
        <v>7</v>
      </c>
      <c r="K56" s="26">
        <v>3</v>
      </c>
      <c r="L56" s="26" t="s">
        <v>97</v>
      </c>
      <c r="M56" s="39" t="s">
        <v>106</v>
      </c>
      <c r="N56" s="27">
        <v>14115</v>
      </c>
      <c r="O56" s="27">
        <v>3180</v>
      </c>
      <c r="P56" s="27">
        <v>17295</v>
      </c>
      <c r="Q56" s="28" t="s">
        <v>99</v>
      </c>
      <c r="R56" s="29">
        <f t="shared" si="0"/>
        <v>18.386816999132698</v>
      </c>
      <c r="S56" s="30">
        <v>15110</v>
      </c>
      <c r="T56" s="31">
        <v>275</v>
      </c>
      <c r="U56" s="31">
        <v>2070</v>
      </c>
      <c r="V56" s="31">
        <v>13.29</v>
      </c>
      <c r="W56" s="32">
        <v>0</v>
      </c>
      <c r="X56" s="32">
        <v>0</v>
      </c>
      <c r="Y56" s="66"/>
    </row>
    <row r="57" spans="1:25" ht="15" x14ac:dyDescent="0.25">
      <c r="A57" s="9" t="s">
        <v>109</v>
      </c>
      <c r="B57" s="22" t="s">
        <v>230</v>
      </c>
      <c r="C57" s="52" t="s">
        <v>92</v>
      </c>
      <c r="D57" s="9" t="s">
        <v>102</v>
      </c>
      <c r="E57" s="86" t="s">
        <v>103</v>
      </c>
      <c r="F57" s="23" t="s">
        <v>117</v>
      </c>
      <c r="G57" s="24">
        <f>61</f>
        <v>61</v>
      </c>
      <c r="H57" s="47" t="s">
        <v>155</v>
      </c>
      <c r="I57" s="25"/>
      <c r="J57" s="26">
        <v>7</v>
      </c>
      <c r="K57" s="26">
        <v>3</v>
      </c>
      <c r="L57" s="41" t="s">
        <v>97</v>
      </c>
      <c r="M57" s="41" t="s">
        <v>183</v>
      </c>
      <c r="N57" s="27">
        <v>13855</v>
      </c>
      <c r="O57" s="27">
        <v>2240</v>
      </c>
      <c r="P57" s="27">
        <v>16090</v>
      </c>
      <c r="Q57" s="28" t="s">
        <v>99</v>
      </c>
      <c r="R57" s="29">
        <f t="shared" si="0"/>
        <v>13.921690490988192</v>
      </c>
      <c r="S57" s="30">
        <v>1055</v>
      </c>
      <c r="T57" s="31">
        <v>270</v>
      </c>
      <c r="U57" s="31">
        <v>2460</v>
      </c>
      <c r="V57" s="31">
        <v>10.98</v>
      </c>
      <c r="W57" s="32">
        <v>423</v>
      </c>
      <c r="X57" s="33">
        <v>2701</v>
      </c>
      <c r="Y57" s="32">
        <v>15.660869999999999</v>
      </c>
    </row>
    <row r="58" spans="1:25" ht="15" x14ac:dyDescent="0.25">
      <c r="A58" s="9" t="s">
        <v>114</v>
      </c>
      <c r="B58" s="34" t="s">
        <v>231</v>
      </c>
      <c r="C58" s="52" t="s">
        <v>127</v>
      </c>
      <c r="D58" s="9" t="s">
        <v>116</v>
      </c>
      <c r="E58" s="86" t="s">
        <v>103</v>
      </c>
      <c r="F58" s="23" t="s">
        <v>128</v>
      </c>
      <c r="G58" s="24">
        <v>3</v>
      </c>
      <c r="H58" s="25" t="s">
        <v>129</v>
      </c>
      <c r="I58" s="25" t="s">
        <v>122</v>
      </c>
      <c r="J58" s="26">
        <v>1</v>
      </c>
      <c r="K58" s="26">
        <v>2</v>
      </c>
      <c r="L58" s="26" t="s">
        <v>145</v>
      </c>
      <c r="M58" s="45" t="s">
        <v>133</v>
      </c>
      <c r="N58" s="27">
        <v>9040</v>
      </c>
      <c r="O58" s="27">
        <v>10075</v>
      </c>
      <c r="P58" s="27">
        <v>19115</v>
      </c>
      <c r="Q58" s="28" t="s">
        <v>99</v>
      </c>
      <c r="R58" s="29">
        <f t="shared" si="0"/>
        <v>52.707297933560028</v>
      </c>
      <c r="S58" s="30">
        <v>915</v>
      </c>
      <c r="T58" s="31">
        <v>3375</v>
      </c>
      <c r="U58" s="31">
        <v>8460</v>
      </c>
      <c r="V58" s="31">
        <v>39.89</v>
      </c>
      <c r="W58" s="32">
        <v>48754</v>
      </c>
      <c r="X58" s="33">
        <v>175649</v>
      </c>
      <c r="Y58" s="32">
        <v>27.756489999999999</v>
      </c>
    </row>
    <row r="59" spans="1:25" ht="15" x14ac:dyDescent="0.25">
      <c r="A59" s="22" t="s">
        <v>89</v>
      </c>
      <c r="B59" s="34" t="s">
        <v>234</v>
      </c>
      <c r="C59" s="52" t="s">
        <v>235</v>
      </c>
      <c r="D59" s="9" t="s">
        <v>102</v>
      </c>
      <c r="E59" s="86" t="s">
        <v>132</v>
      </c>
      <c r="F59" s="23" t="s">
        <v>95</v>
      </c>
      <c r="G59" s="24">
        <f>61</f>
        <v>61</v>
      </c>
      <c r="H59" s="25" t="s">
        <v>144</v>
      </c>
      <c r="I59" s="25"/>
      <c r="J59" s="26">
        <v>7</v>
      </c>
      <c r="K59" s="26">
        <v>3</v>
      </c>
      <c r="L59" s="26" t="s">
        <v>112</v>
      </c>
      <c r="M59" s="39" t="s">
        <v>135</v>
      </c>
      <c r="N59" s="27">
        <v>9950</v>
      </c>
      <c r="O59" s="36">
        <v>920</v>
      </c>
      <c r="P59" s="27">
        <v>10865</v>
      </c>
      <c r="Q59" s="28" t="s">
        <v>99</v>
      </c>
      <c r="R59" s="29">
        <f t="shared" si="0"/>
        <v>8.4675563736769455</v>
      </c>
      <c r="S59" s="30">
        <v>260</v>
      </c>
      <c r="T59" s="31">
        <v>170</v>
      </c>
      <c r="U59" s="31">
        <v>2030</v>
      </c>
      <c r="V59" s="31">
        <v>8.3699999999999992</v>
      </c>
      <c r="W59" s="32">
        <v>340</v>
      </c>
      <c r="X59" s="33">
        <v>2325</v>
      </c>
      <c r="Y59" s="32">
        <v>14.623659999999999</v>
      </c>
    </row>
    <row r="60" spans="1:25" ht="15" x14ac:dyDescent="0.25">
      <c r="A60" s="9" t="s">
        <v>114</v>
      </c>
      <c r="B60" s="22" t="s">
        <v>236</v>
      </c>
      <c r="C60" s="52" t="s">
        <v>125</v>
      </c>
      <c r="D60" s="9" t="s">
        <v>116</v>
      </c>
      <c r="E60" s="86" t="s">
        <v>132</v>
      </c>
      <c r="F60" s="23" t="s">
        <v>117</v>
      </c>
      <c r="G60" s="24">
        <f>38</f>
        <v>38</v>
      </c>
      <c r="H60" s="25" t="s">
        <v>158</v>
      </c>
      <c r="I60" s="25"/>
      <c r="J60" s="26">
        <v>4</v>
      </c>
      <c r="K60" s="26">
        <v>2</v>
      </c>
      <c r="L60" s="26" t="s">
        <v>97</v>
      </c>
      <c r="M60" s="39" t="s">
        <v>135</v>
      </c>
      <c r="N60" s="27">
        <v>15075</v>
      </c>
      <c r="O60" s="27">
        <v>4190</v>
      </c>
      <c r="P60" s="27">
        <v>19265</v>
      </c>
      <c r="Q60" s="28" t="s">
        <v>99</v>
      </c>
      <c r="R60" s="29">
        <f t="shared" si="0"/>
        <v>21.749286270438621</v>
      </c>
      <c r="S60" s="30">
        <v>1175</v>
      </c>
      <c r="T60" s="31">
        <v>805</v>
      </c>
      <c r="U60" s="31">
        <v>3590</v>
      </c>
      <c r="V60" s="31">
        <v>22.42</v>
      </c>
      <c r="W60" s="32">
        <v>0</v>
      </c>
      <c r="X60" s="32">
        <v>0</v>
      </c>
      <c r="Y60" s="66"/>
    </row>
    <row r="61" spans="1:25" ht="15" x14ac:dyDescent="0.25">
      <c r="A61" s="22" t="s">
        <v>109</v>
      </c>
      <c r="B61" s="46" t="s">
        <v>237</v>
      </c>
      <c r="C61" s="52" t="s">
        <v>238</v>
      </c>
      <c r="D61" s="9" t="s">
        <v>116</v>
      </c>
      <c r="E61" s="86" t="s">
        <v>94</v>
      </c>
      <c r="F61" s="23" t="s">
        <v>95</v>
      </c>
      <c r="G61" s="24">
        <v>7</v>
      </c>
      <c r="H61" s="25" t="s">
        <v>129</v>
      </c>
      <c r="I61" s="25" t="s">
        <v>122</v>
      </c>
      <c r="J61" s="26">
        <v>1</v>
      </c>
      <c r="K61" s="26">
        <v>2</v>
      </c>
      <c r="L61" s="26" t="s">
        <v>145</v>
      </c>
      <c r="M61" s="45" t="s">
        <v>133</v>
      </c>
      <c r="N61" s="27">
        <v>20510</v>
      </c>
      <c r="O61" s="27">
        <v>12385</v>
      </c>
      <c r="P61" s="27">
        <v>32895</v>
      </c>
      <c r="Q61" s="28" t="s">
        <v>146</v>
      </c>
      <c r="R61" s="29">
        <f t="shared" si="0"/>
        <v>37.650098799209609</v>
      </c>
      <c r="S61" s="30">
        <v>2540</v>
      </c>
      <c r="T61" s="31">
        <v>3035</v>
      </c>
      <c r="U61" s="31">
        <v>8710</v>
      </c>
      <c r="V61" s="31">
        <v>34.85</v>
      </c>
      <c r="W61" s="32">
        <v>21328</v>
      </c>
      <c r="X61" s="33">
        <v>114591</v>
      </c>
      <c r="Y61" s="32">
        <v>18.612279999999998</v>
      </c>
    </row>
    <row r="62" spans="1:25" ht="15" x14ac:dyDescent="0.25">
      <c r="A62" s="22" t="s">
        <v>114</v>
      </c>
      <c r="B62" s="46" t="s">
        <v>239</v>
      </c>
      <c r="C62" s="52" t="s">
        <v>240</v>
      </c>
      <c r="D62" s="9" t="s">
        <v>93</v>
      </c>
      <c r="E62" s="86" t="s">
        <v>94</v>
      </c>
      <c r="F62" s="23" t="s">
        <v>117</v>
      </c>
      <c r="G62" s="24">
        <f>81</f>
        <v>81</v>
      </c>
      <c r="H62" s="25" t="s">
        <v>129</v>
      </c>
      <c r="I62" s="25" t="s">
        <v>122</v>
      </c>
      <c r="J62" s="26">
        <v>9</v>
      </c>
      <c r="K62" s="26">
        <v>3</v>
      </c>
      <c r="L62" s="26" t="s">
        <v>123</v>
      </c>
      <c r="M62" s="39" t="s">
        <v>185</v>
      </c>
      <c r="N62" s="27">
        <v>13500</v>
      </c>
      <c r="O62" s="27">
        <v>3320</v>
      </c>
      <c r="P62" s="27">
        <v>16820</v>
      </c>
      <c r="Q62" s="28" t="s">
        <v>99</v>
      </c>
      <c r="R62" s="29">
        <f t="shared" si="0"/>
        <v>19.738406658739596</v>
      </c>
      <c r="S62" s="30">
        <v>765</v>
      </c>
      <c r="T62" s="31">
        <v>375</v>
      </c>
      <c r="U62" s="31">
        <v>1910</v>
      </c>
      <c r="V62" s="31">
        <v>19.63</v>
      </c>
      <c r="W62" s="32">
        <v>0</v>
      </c>
      <c r="X62" s="32">
        <v>0</v>
      </c>
      <c r="Y62" s="66"/>
    </row>
    <row r="63" spans="1:25" ht="15" x14ac:dyDescent="0.25">
      <c r="A63" s="22" t="s">
        <v>114</v>
      </c>
      <c r="B63" s="46" t="s">
        <v>241</v>
      </c>
      <c r="C63" s="52" t="s">
        <v>101</v>
      </c>
      <c r="D63" s="9" t="s">
        <v>93</v>
      </c>
      <c r="E63" s="86" t="s">
        <v>132</v>
      </c>
      <c r="F63" s="23" t="s">
        <v>95</v>
      </c>
      <c r="G63" s="24">
        <v>17</v>
      </c>
      <c r="H63" s="25" t="s">
        <v>152</v>
      </c>
      <c r="I63" s="25"/>
      <c r="J63" s="26">
        <v>2</v>
      </c>
      <c r="K63" s="26">
        <v>2</v>
      </c>
      <c r="L63" s="26" t="s">
        <v>97</v>
      </c>
      <c r="M63" s="39" t="s">
        <v>135</v>
      </c>
      <c r="N63" s="27">
        <v>9770</v>
      </c>
      <c r="O63" s="27">
        <v>4695</v>
      </c>
      <c r="P63" s="27">
        <v>14465</v>
      </c>
      <c r="Q63" s="28" t="s">
        <v>99</v>
      </c>
      <c r="R63" s="29">
        <f t="shared" si="0"/>
        <v>32.457656412029031</v>
      </c>
      <c r="S63" s="30">
        <v>525</v>
      </c>
      <c r="T63" s="31">
        <v>875</v>
      </c>
      <c r="U63" s="31">
        <v>4045</v>
      </c>
      <c r="V63" s="31">
        <v>21.63</v>
      </c>
      <c r="W63" s="32">
        <v>210</v>
      </c>
      <c r="X63" s="32">
        <v>961</v>
      </c>
      <c r="Y63" s="32">
        <v>21.852239999999998</v>
      </c>
    </row>
    <row r="64" spans="1:25" ht="15" x14ac:dyDescent="0.25">
      <c r="A64" s="22" t="s">
        <v>89</v>
      </c>
      <c r="B64" s="22" t="s">
        <v>242</v>
      </c>
      <c r="C64" s="52" t="s">
        <v>243</v>
      </c>
      <c r="D64" s="9" t="s">
        <v>116</v>
      </c>
      <c r="E64" s="86" t="s">
        <v>132</v>
      </c>
      <c r="F64" s="23" t="s">
        <v>95</v>
      </c>
      <c r="G64" s="24">
        <f>20</f>
        <v>20</v>
      </c>
      <c r="H64" s="25" t="s">
        <v>155</v>
      </c>
      <c r="I64" s="25" t="s">
        <v>122</v>
      </c>
      <c r="J64" s="26">
        <v>3</v>
      </c>
      <c r="K64" s="26">
        <v>2</v>
      </c>
      <c r="L64" s="26" t="s">
        <v>145</v>
      </c>
      <c r="M64" s="45" t="s">
        <v>133</v>
      </c>
      <c r="N64" s="27">
        <v>27020</v>
      </c>
      <c r="O64" s="27">
        <v>9235</v>
      </c>
      <c r="P64" s="27">
        <v>36250</v>
      </c>
      <c r="Q64" s="28" t="s">
        <v>146</v>
      </c>
      <c r="R64" s="29">
        <f t="shared" si="0"/>
        <v>25.475862068965515</v>
      </c>
      <c r="S64" s="30">
        <v>820</v>
      </c>
      <c r="T64" s="31">
        <v>1515</v>
      </c>
      <c r="U64" s="31">
        <v>8440</v>
      </c>
      <c r="V64" s="31">
        <v>17.95</v>
      </c>
      <c r="W64" s="32">
        <v>4383</v>
      </c>
      <c r="X64" s="33">
        <v>36957</v>
      </c>
      <c r="Y64" s="32">
        <v>11.859730000000001</v>
      </c>
    </row>
    <row r="65" spans="1:25" ht="15" x14ac:dyDescent="0.25">
      <c r="A65" s="9" t="s">
        <v>109</v>
      </c>
      <c r="B65" s="34" t="s">
        <v>245</v>
      </c>
      <c r="C65" s="52" t="s">
        <v>246</v>
      </c>
      <c r="D65" s="9" t="s">
        <v>62</v>
      </c>
      <c r="E65" s="86" t="s">
        <v>132</v>
      </c>
      <c r="F65" s="23" t="s">
        <v>117</v>
      </c>
      <c r="G65" s="24">
        <f>81</f>
        <v>81</v>
      </c>
      <c r="H65" s="25" t="s">
        <v>155</v>
      </c>
      <c r="I65" s="25" t="s">
        <v>122</v>
      </c>
      <c r="J65" s="26">
        <v>9</v>
      </c>
      <c r="K65" s="26">
        <v>4</v>
      </c>
      <c r="L65" s="26" t="s">
        <v>123</v>
      </c>
      <c r="M65" s="39" t="s">
        <v>185</v>
      </c>
      <c r="N65" s="27">
        <v>21890</v>
      </c>
      <c r="O65" s="27">
        <v>1385</v>
      </c>
      <c r="P65" s="27">
        <v>23275</v>
      </c>
      <c r="Q65" s="28" t="s">
        <v>99</v>
      </c>
      <c r="R65" s="29">
        <f t="shared" si="0"/>
        <v>5.9505907626208376</v>
      </c>
      <c r="S65" s="30">
        <v>2000</v>
      </c>
      <c r="T65" s="31">
        <v>275</v>
      </c>
      <c r="U65" s="31">
        <v>2890</v>
      </c>
      <c r="V65" s="31">
        <v>9.52</v>
      </c>
      <c r="W65" s="32">
        <v>0</v>
      </c>
      <c r="X65" s="32">
        <v>0</v>
      </c>
      <c r="Y65" s="37"/>
    </row>
    <row r="66" spans="1:25" ht="15" x14ac:dyDescent="0.25">
      <c r="A66" s="22" t="s">
        <v>89</v>
      </c>
      <c r="B66" s="34" t="s">
        <v>248</v>
      </c>
      <c r="C66" s="52" t="s">
        <v>92</v>
      </c>
      <c r="D66" s="9" t="s">
        <v>102</v>
      </c>
      <c r="E66" s="86" t="s">
        <v>94</v>
      </c>
      <c r="F66" s="23" t="s">
        <v>104</v>
      </c>
      <c r="G66" s="35">
        <v>200</v>
      </c>
      <c r="H66" s="25" t="s">
        <v>155</v>
      </c>
      <c r="I66" s="25" t="s">
        <v>122</v>
      </c>
      <c r="J66" s="35">
        <v>200</v>
      </c>
      <c r="K66" s="26">
        <v>4</v>
      </c>
      <c r="L66" s="26" t="s">
        <v>249</v>
      </c>
      <c r="M66" s="39" t="s">
        <v>113</v>
      </c>
      <c r="N66" s="27">
        <v>3365</v>
      </c>
      <c r="O66" s="36">
        <v>50</v>
      </c>
      <c r="P66" s="27">
        <v>3415</v>
      </c>
      <c r="Q66" s="28" t="s">
        <v>107</v>
      </c>
      <c r="R66" s="29">
        <f t="shared" si="0"/>
        <v>1.4641288433382138</v>
      </c>
      <c r="S66" s="30">
        <v>75</v>
      </c>
      <c r="T66" s="31">
        <v>30</v>
      </c>
      <c r="U66" s="31">
        <v>445</v>
      </c>
      <c r="V66" s="31">
        <v>6.74</v>
      </c>
      <c r="W66" s="32">
        <v>0</v>
      </c>
      <c r="X66" s="32">
        <v>0</v>
      </c>
      <c r="Y66" s="37"/>
    </row>
    <row r="67" spans="1:25" ht="15" x14ac:dyDescent="0.25">
      <c r="A67" s="22" t="s">
        <v>109</v>
      </c>
      <c r="B67" s="22" t="s">
        <v>250</v>
      </c>
      <c r="C67" s="52" t="s">
        <v>101</v>
      </c>
      <c r="D67" s="9" t="s">
        <v>116</v>
      </c>
      <c r="E67" s="86" t="s">
        <v>94</v>
      </c>
      <c r="F67" s="23" t="s">
        <v>128</v>
      </c>
      <c r="G67" s="24">
        <v>23</v>
      </c>
      <c r="H67" s="38" t="s">
        <v>149</v>
      </c>
      <c r="I67" s="25"/>
      <c r="J67" s="26">
        <v>3</v>
      </c>
      <c r="K67" s="26">
        <v>2</v>
      </c>
      <c r="L67" s="26" t="s">
        <v>97</v>
      </c>
      <c r="M67" s="41" t="s">
        <v>183</v>
      </c>
      <c r="N67" s="27">
        <v>12870</v>
      </c>
      <c r="O67" s="27">
        <v>3985</v>
      </c>
      <c r="P67" s="27">
        <v>16855</v>
      </c>
      <c r="Q67" s="28" t="s">
        <v>99</v>
      </c>
      <c r="R67" s="29">
        <f t="shared" si="0"/>
        <v>23.642835953722933</v>
      </c>
      <c r="S67" s="30">
        <v>1220</v>
      </c>
      <c r="T67" s="31">
        <v>695</v>
      </c>
      <c r="U67" s="31">
        <v>3910</v>
      </c>
      <c r="V67" s="31">
        <v>17.77</v>
      </c>
      <c r="W67" s="32">
        <v>2496</v>
      </c>
      <c r="X67" s="33">
        <v>22895</v>
      </c>
      <c r="Y67" s="32">
        <v>10.90194</v>
      </c>
    </row>
    <row r="68" spans="1:25" ht="15" x14ac:dyDescent="0.25">
      <c r="A68" s="9" t="s">
        <v>89</v>
      </c>
      <c r="B68" s="22" t="s">
        <v>251</v>
      </c>
      <c r="C68" s="52" t="s">
        <v>101</v>
      </c>
      <c r="D68" s="9" t="s">
        <v>102</v>
      </c>
      <c r="E68" s="86" t="s">
        <v>103</v>
      </c>
      <c r="F68" s="23" t="s">
        <v>95</v>
      </c>
      <c r="G68" s="24">
        <f>61</f>
        <v>61</v>
      </c>
      <c r="H68" s="25" t="s">
        <v>149</v>
      </c>
      <c r="I68" s="25"/>
      <c r="J68" s="26">
        <v>6</v>
      </c>
      <c r="K68" s="26">
        <v>3</v>
      </c>
      <c r="L68" s="26" t="s">
        <v>112</v>
      </c>
      <c r="M68" s="39" t="s">
        <v>106</v>
      </c>
      <c r="N68" s="27">
        <v>14800</v>
      </c>
      <c r="O68" s="27">
        <v>1075</v>
      </c>
      <c r="P68" s="27">
        <v>15875</v>
      </c>
      <c r="Q68" s="28" t="s">
        <v>99</v>
      </c>
      <c r="R68" s="29">
        <f t="shared" si="0"/>
        <v>6.7716535433070861</v>
      </c>
      <c r="S68" s="30">
        <v>2885</v>
      </c>
      <c r="T68" s="31">
        <v>365</v>
      </c>
      <c r="U68" s="31">
        <v>2180</v>
      </c>
      <c r="V68" s="31">
        <v>16.739999999999998</v>
      </c>
      <c r="W68" s="32">
        <v>0</v>
      </c>
      <c r="X68" s="32">
        <v>9</v>
      </c>
      <c r="Y68" s="32"/>
    </row>
    <row r="69" spans="1:25" ht="15" x14ac:dyDescent="0.25">
      <c r="A69" s="9" t="s">
        <v>109</v>
      </c>
      <c r="B69" s="22" t="s">
        <v>252</v>
      </c>
      <c r="C69" s="52" t="s">
        <v>101</v>
      </c>
      <c r="D69" s="9" t="s">
        <v>201</v>
      </c>
      <c r="E69" s="86" t="s">
        <v>78</v>
      </c>
      <c r="F69" s="23" t="s">
        <v>128</v>
      </c>
      <c r="G69" s="24">
        <v>22</v>
      </c>
      <c r="H69" s="38" t="s">
        <v>152</v>
      </c>
      <c r="I69" s="25" t="s">
        <v>122</v>
      </c>
      <c r="J69" s="26">
        <v>3</v>
      </c>
      <c r="K69" s="26">
        <v>2</v>
      </c>
      <c r="L69" s="26" t="s">
        <v>145</v>
      </c>
      <c r="M69" s="45" t="s">
        <v>133</v>
      </c>
      <c r="N69" s="27">
        <v>20980</v>
      </c>
      <c r="O69" s="27">
        <v>8715</v>
      </c>
      <c r="P69" s="27">
        <v>29695</v>
      </c>
      <c r="Q69" s="28" t="s">
        <v>146</v>
      </c>
      <c r="R69" s="29">
        <f t="shared" si="0"/>
        <v>29.3483751473312</v>
      </c>
      <c r="S69" s="30">
        <v>995</v>
      </c>
      <c r="T69" s="31">
        <v>1110</v>
      </c>
      <c r="U69" s="31">
        <v>6365</v>
      </c>
      <c r="V69" s="31">
        <v>17.440000000000001</v>
      </c>
      <c r="W69" s="32">
        <v>5059</v>
      </c>
      <c r="X69" s="33">
        <v>30946</v>
      </c>
      <c r="Y69" s="32">
        <v>16.347829999999998</v>
      </c>
    </row>
    <row r="70" spans="1:25" ht="15" x14ac:dyDescent="0.25">
      <c r="A70" s="22" t="s">
        <v>109</v>
      </c>
      <c r="B70" s="34" t="s">
        <v>253</v>
      </c>
      <c r="C70" s="52" t="s">
        <v>254</v>
      </c>
      <c r="D70" s="9" t="s">
        <v>64</v>
      </c>
      <c r="E70" s="86" t="s">
        <v>132</v>
      </c>
      <c r="F70" s="23" t="s">
        <v>117</v>
      </c>
      <c r="G70" s="35">
        <v>200</v>
      </c>
      <c r="H70" s="38" t="s">
        <v>152</v>
      </c>
      <c r="I70" s="25" t="s">
        <v>122</v>
      </c>
      <c r="J70" s="35">
        <v>200</v>
      </c>
      <c r="K70" s="26">
        <v>4</v>
      </c>
      <c r="L70" s="26" t="s">
        <v>176</v>
      </c>
      <c r="M70" s="39" t="s">
        <v>113</v>
      </c>
      <c r="N70" s="27">
        <v>4920</v>
      </c>
      <c r="O70" s="36">
        <v>180</v>
      </c>
      <c r="P70" s="27">
        <v>5100</v>
      </c>
      <c r="Q70" s="28" t="s">
        <v>99</v>
      </c>
      <c r="R70" s="29">
        <f t="shared" si="0"/>
        <v>3.5294117647058822</v>
      </c>
      <c r="S70" s="30">
        <v>80</v>
      </c>
      <c r="T70" s="31">
        <v>80</v>
      </c>
      <c r="U70" s="31">
        <v>700</v>
      </c>
      <c r="V70" s="31">
        <v>11.43</v>
      </c>
      <c r="W70" s="32">
        <v>0</v>
      </c>
      <c r="X70" s="32">
        <v>0</v>
      </c>
      <c r="Y70" s="37"/>
    </row>
    <row r="71" spans="1:25" ht="15" x14ac:dyDescent="0.25">
      <c r="A71" s="22" t="s">
        <v>114</v>
      </c>
      <c r="B71" s="34" t="s">
        <v>256</v>
      </c>
      <c r="C71" s="52" t="s">
        <v>101</v>
      </c>
      <c r="D71" s="9" t="s">
        <v>102</v>
      </c>
      <c r="E71" s="86" t="s">
        <v>132</v>
      </c>
      <c r="F71" s="23" t="s">
        <v>117</v>
      </c>
      <c r="G71" s="24">
        <f>49</f>
        <v>49</v>
      </c>
      <c r="H71" s="25" t="s">
        <v>152</v>
      </c>
      <c r="I71" s="25" t="s">
        <v>122</v>
      </c>
      <c r="J71" s="26">
        <v>5</v>
      </c>
      <c r="K71" s="26">
        <v>3</v>
      </c>
      <c r="L71" s="26" t="s">
        <v>112</v>
      </c>
      <c r="M71" s="39" t="s">
        <v>185</v>
      </c>
      <c r="N71" s="27">
        <v>22255</v>
      </c>
      <c r="O71" s="27">
        <v>1775</v>
      </c>
      <c r="P71" s="27">
        <v>24030</v>
      </c>
      <c r="Q71" s="28" t="s">
        <v>99</v>
      </c>
      <c r="R71" s="29">
        <f t="shared" si="0"/>
        <v>7.3866000832292968</v>
      </c>
      <c r="S71" s="30">
        <v>2840</v>
      </c>
      <c r="T71" s="31">
        <v>335</v>
      </c>
      <c r="U71" s="31">
        <v>2945</v>
      </c>
      <c r="V71" s="31">
        <v>11.38</v>
      </c>
      <c r="W71" s="32">
        <v>0</v>
      </c>
      <c r="X71" s="32">
        <v>15</v>
      </c>
      <c r="Y71" s="32"/>
    </row>
    <row r="72" spans="1:25" ht="15" x14ac:dyDescent="0.25">
      <c r="A72" s="22" t="s">
        <v>114</v>
      </c>
      <c r="B72" s="22" t="s">
        <v>258</v>
      </c>
      <c r="C72" s="52" t="s">
        <v>127</v>
      </c>
      <c r="D72" s="9" t="s">
        <v>116</v>
      </c>
      <c r="E72" s="86" t="s">
        <v>132</v>
      </c>
      <c r="F72" s="23" t="s">
        <v>117</v>
      </c>
      <c r="G72" s="35">
        <v>200</v>
      </c>
      <c r="H72" s="25"/>
      <c r="I72" s="25"/>
      <c r="J72" s="35">
        <v>200</v>
      </c>
      <c r="K72" s="41"/>
      <c r="L72" s="42"/>
      <c r="M72" s="39"/>
      <c r="N72" s="36"/>
      <c r="O72" s="27"/>
      <c r="P72" s="27"/>
      <c r="Q72" s="44"/>
      <c r="R72" s="44"/>
      <c r="S72" s="30"/>
      <c r="T72" s="31"/>
      <c r="U72" s="31"/>
      <c r="V72" s="31"/>
      <c r="W72" s="32"/>
      <c r="X72" s="32"/>
      <c r="Y72" s="37"/>
    </row>
    <row r="73" spans="1:25" ht="15" x14ac:dyDescent="0.25">
      <c r="A73" s="9" t="s">
        <v>114</v>
      </c>
      <c r="B73" s="34" t="s">
        <v>260</v>
      </c>
      <c r="C73" s="52" t="s">
        <v>127</v>
      </c>
      <c r="D73" s="9" t="s">
        <v>93</v>
      </c>
      <c r="E73" s="86" t="s">
        <v>94</v>
      </c>
      <c r="F73" s="23" t="s">
        <v>95</v>
      </c>
      <c r="G73" s="35">
        <v>200</v>
      </c>
      <c r="H73" s="25" t="s">
        <v>129</v>
      </c>
      <c r="I73" s="25" t="s">
        <v>122</v>
      </c>
      <c r="J73" s="35">
        <v>200</v>
      </c>
      <c r="K73" s="26">
        <v>4</v>
      </c>
      <c r="L73" s="26" t="s">
        <v>138</v>
      </c>
      <c r="M73" s="39" t="s">
        <v>113</v>
      </c>
      <c r="N73" s="27">
        <v>8225</v>
      </c>
      <c r="O73" s="36">
        <v>975</v>
      </c>
      <c r="P73" s="27">
        <v>9200</v>
      </c>
      <c r="Q73" s="28" t="s">
        <v>99</v>
      </c>
      <c r="R73" s="29">
        <f t="shared" ref="R73:R133" si="2">(O73/P73)*100</f>
        <v>10.597826086956522</v>
      </c>
      <c r="S73" s="30">
        <v>6905</v>
      </c>
      <c r="T73" s="31">
        <v>155</v>
      </c>
      <c r="U73" s="31">
        <v>885</v>
      </c>
      <c r="V73" s="31">
        <v>17.510000000000002</v>
      </c>
      <c r="W73" s="32">
        <v>0</v>
      </c>
      <c r="X73" s="32">
        <v>0</v>
      </c>
      <c r="Y73" s="37"/>
    </row>
    <row r="74" spans="1:25" ht="15" x14ac:dyDescent="0.25">
      <c r="A74" s="22" t="s">
        <v>89</v>
      </c>
      <c r="B74" s="34" t="s">
        <v>261</v>
      </c>
      <c r="C74" s="52" t="s">
        <v>127</v>
      </c>
      <c r="D74" s="9" t="s">
        <v>116</v>
      </c>
      <c r="E74" s="86" t="s">
        <v>132</v>
      </c>
      <c r="F74" s="23" t="s">
        <v>128</v>
      </c>
      <c r="G74" s="24">
        <v>5</v>
      </c>
      <c r="H74" s="38" t="s">
        <v>129</v>
      </c>
      <c r="I74" s="25" t="s">
        <v>122</v>
      </c>
      <c r="J74" s="26">
        <v>1</v>
      </c>
      <c r="K74" s="26">
        <v>2</v>
      </c>
      <c r="L74" s="42" t="s">
        <v>130</v>
      </c>
      <c r="M74" s="45" t="s">
        <v>133</v>
      </c>
      <c r="N74" s="27">
        <v>3855</v>
      </c>
      <c r="O74" s="27">
        <v>8000</v>
      </c>
      <c r="P74" s="27">
        <v>11850</v>
      </c>
      <c r="Q74" s="43" t="s">
        <v>99</v>
      </c>
      <c r="R74" s="44">
        <f t="shared" si="2"/>
        <v>67.510548523206751</v>
      </c>
      <c r="S74" s="30">
        <v>0</v>
      </c>
      <c r="T74" s="31">
        <v>1910</v>
      </c>
      <c r="U74" s="31">
        <v>4240</v>
      </c>
      <c r="V74" s="31">
        <v>45.05</v>
      </c>
      <c r="W74" s="32">
        <v>0</v>
      </c>
      <c r="X74" s="32">
        <v>0</v>
      </c>
      <c r="Y74" s="37"/>
    </row>
    <row r="75" spans="1:25" ht="15" x14ac:dyDescent="0.25">
      <c r="A75" s="22" t="s">
        <v>114</v>
      </c>
      <c r="B75" s="34" t="s">
        <v>263</v>
      </c>
      <c r="C75" s="52" t="s">
        <v>264</v>
      </c>
      <c r="D75" s="9" t="s">
        <v>102</v>
      </c>
      <c r="E75" s="86" t="s">
        <v>103</v>
      </c>
      <c r="F75" s="23" t="s">
        <v>104</v>
      </c>
      <c r="G75" s="24">
        <f>95</f>
        <v>95</v>
      </c>
      <c r="H75" s="38" t="s">
        <v>129</v>
      </c>
      <c r="I75" s="25" t="s">
        <v>122</v>
      </c>
      <c r="J75" s="26">
        <v>10</v>
      </c>
      <c r="K75" s="26">
        <v>3</v>
      </c>
      <c r="L75" s="26" t="s">
        <v>138</v>
      </c>
      <c r="M75" s="39" t="s">
        <v>106</v>
      </c>
      <c r="N75" s="27">
        <v>15545</v>
      </c>
      <c r="O75" s="27">
        <v>1575</v>
      </c>
      <c r="P75" s="27">
        <v>17125</v>
      </c>
      <c r="Q75" s="28" t="s">
        <v>99</v>
      </c>
      <c r="R75" s="29">
        <f t="shared" si="2"/>
        <v>9.1970802919708028</v>
      </c>
      <c r="S75" s="30">
        <v>5035</v>
      </c>
      <c r="T75" s="31">
        <v>465</v>
      </c>
      <c r="U75" s="31">
        <v>1960</v>
      </c>
      <c r="V75" s="31">
        <v>23.72</v>
      </c>
      <c r="W75" s="32">
        <v>0</v>
      </c>
      <c r="X75" s="32">
        <v>0</v>
      </c>
      <c r="Y75" s="37"/>
    </row>
    <row r="76" spans="1:25" ht="15" x14ac:dyDescent="0.25">
      <c r="A76" s="9" t="s">
        <v>89</v>
      </c>
      <c r="B76" s="34" t="s">
        <v>265</v>
      </c>
      <c r="C76" s="52" t="s">
        <v>127</v>
      </c>
      <c r="D76" s="9" t="s">
        <v>116</v>
      </c>
      <c r="E76" s="86" t="s">
        <v>132</v>
      </c>
      <c r="F76" s="23" t="s">
        <v>117</v>
      </c>
      <c r="G76" s="24">
        <f>43</f>
        <v>43</v>
      </c>
      <c r="H76" s="38" t="s">
        <v>149</v>
      </c>
      <c r="I76" s="25"/>
      <c r="J76" s="26">
        <v>5</v>
      </c>
      <c r="K76" s="26">
        <v>2</v>
      </c>
      <c r="L76" s="26" t="s">
        <v>97</v>
      </c>
      <c r="M76" s="39" t="s">
        <v>135</v>
      </c>
      <c r="N76" s="27">
        <v>13880</v>
      </c>
      <c r="O76" s="27">
        <v>4145</v>
      </c>
      <c r="P76" s="27">
        <v>18025</v>
      </c>
      <c r="Q76" s="28" t="s">
        <v>99</v>
      </c>
      <c r="R76" s="29">
        <f t="shared" si="2"/>
        <v>22.995839112343965</v>
      </c>
      <c r="S76" s="30">
        <v>110</v>
      </c>
      <c r="T76" s="31">
        <v>625</v>
      </c>
      <c r="U76" s="31">
        <v>3765</v>
      </c>
      <c r="V76" s="31">
        <v>16.600000000000001</v>
      </c>
      <c r="W76" s="32">
        <v>0</v>
      </c>
      <c r="X76" s="32">
        <v>0</v>
      </c>
      <c r="Y76" s="37"/>
    </row>
    <row r="77" spans="1:25" ht="15" x14ac:dyDescent="0.25">
      <c r="A77" s="9" t="s">
        <v>114</v>
      </c>
      <c r="B77" s="22" t="s">
        <v>266</v>
      </c>
      <c r="C77" s="52" t="s">
        <v>267</v>
      </c>
      <c r="D77" s="9" t="s">
        <v>116</v>
      </c>
      <c r="E77" s="86" t="s">
        <v>103</v>
      </c>
      <c r="F77" s="23" t="s">
        <v>117</v>
      </c>
      <c r="G77" s="24">
        <v>8</v>
      </c>
      <c r="H77" s="38" t="s">
        <v>152</v>
      </c>
      <c r="I77" s="25" t="s">
        <v>122</v>
      </c>
      <c r="J77" s="26">
        <v>1</v>
      </c>
      <c r="K77" s="26">
        <v>2</v>
      </c>
      <c r="L77" s="26" t="s">
        <v>145</v>
      </c>
      <c r="M77" s="45" t="s">
        <v>133</v>
      </c>
      <c r="N77" s="27">
        <v>25810</v>
      </c>
      <c r="O77" s="27">
        <v>14440</v>
      </c>
      <c r="P77" s="27">
        <v>40250</v>
      </c>
      <c r="Q77" s="28" t="s">
        <v>146</v>
      </c>
      <c r="R77" s="29">
        <f t="shared" si="2"/>
        <v>35.87577639751553</v>
      </c>
      <c r="S77" s="30">
        <v>15390</v>
      </c>
      <c r="T77" s="31">
        <v>2225</v>
      </c>
      <c r="U77" s="31">
        <v>10925</v>
      </c>
      <c r="V77" s="31">
        <v>20.37</v>
      </c>
      <c r="W77" s="32">
        <v>4098</v>
      </c>
      <c r="X77" s="33">
        <v>50246</v>
      </c>
      <c r="Y77" s="32">
        <v>8.1558729999999997</v>
      </c>
    </row>
    <row r="78" spans="1:25" ht="15" x14ac:dyDescent="0.25">
      <c r="A78" s="22" t="s">
        <v>109</v>
      </c>
      <c r="B78" s="22" t="s">
        <v>268</v>
      </c>
      <c r="C78" s="52" t="s">
        <v>269</v>
      </c>
      <c r="D78" s="9" t="s">
        <v>102</v>
      </c>
      <c r="E78" s="86" t="s">
        <v>132</v>
      </c>
      <c r="F78" s="23" t="s">
        <v>117</v>
      </c>
      <c r="G78" s="24">
        <f>67</f>
        <v>67</v>
      </c>
      <c r="H78" s="25" t="s">
        <v>152</v>
      </c>
      <c r="I78" s="25" t="s">
        <v>122</v>
      </c>
      <c r="J78" s="26">
        <v>7</v>
      </c>
      <c r="K78" s="26">
        <v>3</v>
      </c>
      <c r="L78" s="26"/>
      <c r="M78" s="39" t="s">
        <v>106</v>
      </c>
      <c r="N78" s="27">
        <v>30450</v>
      </c>
      <c r="O78" s="27">
        <v>2600</v>
      </c>
      <c r="P78" s="27">
        <v>33050</v>
      </c>
      <c r="Q78" s="28" t="s">
        <v>146</v>
      </c>
      <c r="R78" s="29">
        <f t="shared" si="2"/>
        <v>7.8668683812405451</v>
      </c>
      <c r="S78" s="30">
        <v>1905</v>
      </c>
      <c r="T78" s="31">
        <v>610</v>
      </c>
      <c r="U78" s="31">
        <v>4810</v>
      </c>
      <c r="V78" s="31">
        <v>12.68</v>
      </c>
      <c r="W78" s="32">
        <v>0</v>
      </c>
      <c r="X78" s="32">
        <v>0</v>
      </c>
      <c r="Y78" s="37"/>
    </row>
    <row r="79" spans="1:25" ht="15" x14ac:dyDescent="0.25">
      <c r="A79" s="9" t="s">
        <v>109</v>
      </c>
      <c r="B79" s="34" t="s">
        <v>270</v>
      </c>
      <c r="C79" s="52" t="s">
        <v>101</v>
      </c>
      <c r="D79" s="9" t="s">
        <v>62</v>
      </c>
      <c r="E79" s="86" t="s">
        <v>78</v>
      </c>
      <c r="F79" s="23" t="s">
        <v>95</v>
      </c>
      <c r="G79" s="24">
        <f>49</f>
        <v>49</v>
      </c>
      <c r="H79" s="25" t="s">
        <v>129</v>
      </c>
      <c r="I79" s="25" t="s">
        <v>122</v>
      </c>
      <c r="J79" s="26">
        <v>5</v>
      </c>
      <c r="K79" s="26">
        <v>3</v>
      </c>
      <c r="L79" s="26" t="s">
        <v>138</v>
      </c>
      <c r="M79" s="39" t="s">
        <v>106</v>
      </c>
      <c r="N79" s="27">
        <v>15050</v>
      </c>
      <c r="O79" s="27">
        <v>4580</v>
      </c>
      <c r="P79" s="27">
        <v>19635</v>
      </c>
      <c r="Q79" s="28" t="s">
        <v>99</v>
      </c>
      <c r="R79" s="29">
        <f t="shared" si="2"/>
        <v>23.325693913929207</v>
      </c>
      <c r="S79" s="30">
        <v>11190</v>
      </c>
      <c r="T79" s="31">
        <v>475</v>
      </c>
      <c r="U79" s="31">
        <v>1860</v>
      </c>
      <c r="V79" s="31">
        <v>25.54</v>
      </c>
      <c r="W79" s="32">
        <v>0</v>
      </c>
      <c r="X79" s="32">
        <v>0</v>
      </c>
      <c r="Y79" s="37"/>
    </row>
    <row r="80" spans="1:25" ht="15" x14ac:dyDescent="0.25">
      <c r="A80" s="9" t="s">
        <v>114</v>
      </c>
      <c r="B80" s="34" t="s">
        <v>272</v>
      </c>
      <c r="C80" s="52" t="s">
        <v>216</v>
      </c>
      <c r="D80" s="9" t="s">
        <v>93</v>
      </c>
      <c r="E80" s="86" t="s">
        <v>132</v>
      </c>
      <c r="F80" s="23" t="s">
        <v>173</v>
      </c>
      <c r="G80" s="24">
        <f>25</f>
        <v>25</v>
      </c>
      <c r="H80" s="38" t="s">
        <v>194</v>
      </c>
      <c r="I80" s="25" t="s">
        <v>122</v>
      </c>
      <c r="J80" s="26">
        <v>3</v>
      </c>
      <c r="K80" s="26">
        <v>2</v>
      </c>
      <c r="L80" s="26" t="s">
        <v>145</v>
      </c>
      <c r="M80" s="39" t="s">
        <v>135</v>
      </c>
      <c r="N80" s="27">
        <v>20335</v>
      </c>
      <c r="O80" s="27">
        <v>6880</v>
      </c>
      <c r="P80" s="27">
        <v>27215</v>
      </c>
      <c r="Q80" s="28" t="s">
        <v>146</v>
      </c>
      <c r="R80" s="29">
        <f t="shared" si="2"/>
        <v>25.280176373323538</v>
      </c>
      <c r="S80" s="30">
        <v>1680</v>
      </c>
      <c r="T80" s="31">
        <v>1050</v>
      </c>
      <c r="U80" s="31">
        <v>6290</v>
      </c>
      <c r="V80" s="31">
        <v>16.690000000000001</v>
      </c>
      <c r="W80" s="32">
        <v>8822</v>
      </c>
      <c r="X80" s="33">
        <v>56696</v>
      </c>
      <c r="Y80" s="32">
        <v>15.560180000000001</v>
      </c>
    </row>
    <row r="81" spans="1:25" ht="15" x14ac:dyDescent="0.25">
      <c r="A81" s="22" t="s">
        <v>89</v>
      </c>
      <c r="B81" s="34" t="s">
        <v>273</v>
      </c>
      <c r="C81" s="52" t="s">
        <v>274</v>
      </c>
      <c r="D81" s="9" t="s">
        <v>64</v>
      </c>
      <c r="E81" s="86" t="s">
        <v>103</v>
      </c>
      <c r="F81" s="23" t="s">
        <v>104</v>
      </c>
      <c r="G81" s="35">
        <v>200</v>
      </c>
      <c r="H81" s="38" t="s">
        <v>144</v>
      </c>
      <c r="I81" s="25"/>
      <c r="J81" s="35">
        <v>200</v>
      </c>
      <c r="K81" s="26">
        <v>3</v>
      </c>
      <c r="L81" s="26" t="s">
        <v>275</v>
      </c>
      <c r="M81" s="39" t="s">
        <v>113</v>
      </c>
      <c r="N81" s="27">
        <v>2780</v>
      </c>
      <c r="O81" s="36">
        <v>20</v>
      </c>
      <c r="P81" s="27">
        <v>2800</v>
      </c>
      <c r="Q81" s="28" t="s">
        <v>107</v>
      </c>
      <c r="R81" s="29">
        <f t="shared" si="2"/>
        <v>0.7142857142857143</v>
      </c>
      <c r="S81" s="30">
        <v>0</v>
      </c>
      <c r="T81" s="31">
        <v>15</v>
      </c>
      <c r="U81" s="31">
        <v>320</v>
      </c>
      <c r="V81" s="31">
        <v>4.6900000000000004</v>
      </c>
      <c r="W81" s="32">
        <v>0</v>
      </c>
      <c r="X81" s="32">
        <v>0</v>
      </c>
      <c r="Y81" s="37"/>
    </row>
    <row r="82" spans="1:25" ht="15" x14ac:dyDescent="0.25">
      <c r="A82" s="22" t="s">
        <v>114</v>
      </c>
      <c r="B82" s="22" t="s">
        <v>276</v>
      </c>
      <c r="C82" s="52" t="s">
        <v>274</v>
      </c>
      <c r="D82" s="9" t="s">
        <v>93</v>
      </c>
      <c r="E82" s="86" t="s">
        <v>94</v>
      </c>
      <c r="F82" s="23" t="s">
        <v>95</v>
      </c>
      <c r="G82" s="35">
        <v>200</v>
      </c>
      <c r="H82" s="25" t="s">
        <v>149</v>
      </c>
      <c r="I82" s="25"/>
      <c r="J82" s="35">
        <v>200</v>
      </c>
      <c r="K82" s="26">
        <v>3</v>
      </c>
      <c r="L82" s="26" t="s">
        <v>112</v>
      </c>
      <c r="M82" s="39" t="s">
        <v>113</v>
      </c>
      <c r="N82" s="27">
        <v>10230</v>
      </c>
      <c r="O82" s="27">
        <v>1750</v>
      </c>
      <c r="P82" s="27">
        <v>11985</v>
      </c>
      <c r="Q82" s="28" t="s">
        <v>99</v>
      </c>
      <c r="R82" s="29">
        <f t="shared" si="2"/>
        <v>14.601585314977056</v>
      </c>
      <c r="S82" s="30">
        <v>3020</v>
      </c>
      <c r="T82" s="31">
        <v>160</v>
      </c>
      <c r="U82" s="31">
        <v>1440</v>
      </c>
      <c r="V82" s="31">
        <v>11.11</v>
      </c>
      <c r="W82" s="32">
        <v>0</v>
      </c>
      <c r="X82" s="32">
        <v>0</v>
      </c>
      <c r="Y82" s="37"/>
    </row>
    <row r="83" spans="1:25" ht="15" x14ac:dyDescent="0.25">
      <c r="A83" s="9" t="s">
        <v>89</v>
      </c>
      <c r="B83" s="22" t="s">
        <v>277</v>
      </c>
      <c r="C83" s="52" t="s">
        <v>205</v>
      </c>
      <c r="D83" s="9" t="s">
        <v>102</v>
      </c>
      <c r="E83" s="86" t="s">
        <v>94</v>
      </c>
      <c r="F83" s="23" t="s">
        <v>95</v>
      </c>
      <c r="G83" s="35">
        <v>200</v>
      </c>
      <c r="H83" s="25" t="s">
        <v>194</v>
      </c>
      <c r="I83" s="25" t="s">
        <v>122</v>
      </c>
      <c r="J83" s="35">
        <v>200</v>
      </c>
      <c r="K83" s="26">
        <v>3</v>
      </c>
      <c r="L83" s="26"/>
      <c r="M83" s="39" t="s">
        <v>106</v>
      </c>
      <c r="N83" s="27">
        <v>22350</v>
      </c>
      <c r="O83" s="27">
        <v>4100</v>
      </c>
      <c r="P83" s="27">
        <v>26450</v>
      </c>
      <c r="Q83" s="28" t="s">
        <v>146</v>
      </c>
      <c r="R83" s="29">
        <f t="shared" si="2"/>
        <v>15.500945179584122</v>
      </c>
      <c r="S83" s="30">
        <v>37390</v>
      </c>
      <c r="T83" s="31">
        <v>310</v>
      </c>
      <c r="U83" s="31">
        <v>2915</v>
      </c>
      <c r="V83" s="31">
        <v>10.63</v>
      </c>
      <c r="W83" s="32">
        <v>0</v>
      </c>
      <c r="X83" s="32">
        <v>0</v>
      </c>
      <c r="Y83" s="37"/>
    </row>
    <row r="84" spans="1:25" ht="15" x14ac:dyDescent="0.25">
      <c r="A84" s="9" t="s">
        <v>109</v>
      </c>
      <c r="B84" s="22" t="s">
        <v>279</v>
      </c>
      <c r="C84" s="52" t="s">
        <v>193</v>
      </c>
      <c r="D84" s="9" t="s">
        <v>116</v>
      </c>
      <c r="E84" s="86" t="s">
        <v>94</v>
      </c>
      <c r="F84" s="23" t="s">
        <v>128</v>
      </c>
      <c r="G84" s="24">
        <v>19</v>
      </c>
      <c r="H84" s="25" t="s">
        <v>149</v>
      </c>
      <c r="I84" s="25" t="s">
        <v>122</v>
      </c>
      <c r="J84" s="26">
        <v>2</v>
      </c>
      <c r="K84" s="26">
        <v>2</v>
      </c>
      <c r="L84" s="26" t="s">
        <v>145</v>
      </c>
      <c r="M84" s="45" t="s">
        <v>133</v>
      </c>
      <c r="N84" s="27">
        <v>25370</v>
      </c>
      <c r="O84" s="27">
        <v>8175</v>
      </c>
      <c r="P84" s="27">
        <v>33540</v>
      </c>
      <c r="Q84" s="28" t="s">
        <v>146</v>
      </c>
      <c r="R84" s="29">
        <f t="shared" si="2"/>
        <v>24.373881932021465</v>
      </c>
      <c r="S84" s="30">
        <v>4965</v>
      </c>
      <c r="T84" s="31">
        <v>1595</v>
      </c>
      <c r="U84" s="31">
        <v>7915</v>
      </c>
      <c r="V84" s="31">
        <v>20.149999999999999</v>
      </c>
      <c r="W84" s="32">
        <v>2623</v>
      </c>
      <c r="X84" s="33">
        <v>28185</v>
      </c>
      <c r="Y84" s="32">
        <v>9.3063690000000001</v>
      </c>
    </row>
    <row r="85" spans="1:25" ht="15" x14ac:dyDescent="0.25">
      <c r="A85" s="9" t="s">
        <v>89</v>
      </c>
      <c r="B85" s="22" t="s">
        <v>280</v>
      </c>
      <c r="C85" s="52" t="s">
        <v>127</v>
      </c>
      <c r="D85" s="9" t="s">
        <v>93</v>
      </c>
      <c r="E85" s="86" t="s">
        <v>94</v>
      </c>
      <c r="F85" s="23" t="s">
        <v>95</v>
      </c>
      <c r="G85" s="35">
        <v>200</v>
      </c>
      <c r="H85" s="25" t="s">
        <v>149</v>
      </c>
      <c r="I85" s="25" t="s">
        <v>122</v>
      </c>
      <c r="J85" s="35">
        <v>200</v>
      </c>
      <c r="K85" s="26">
        <v>3</v>
      </c>
      <c r="L85" s="26"/>
      <c r="M85" s="39" t="s">
        <v>106</v>
      </c>
      <c r="N85" s="27">
        <v>28475</v>
      </c>
      <c r="O85" s="27">
        <v>4780</v>
      </c>
      <c r="P85" s="27">
        <v>33255</v>
      </c>
      <c r="Q85" s="28" t="s">
        <v>146</v>
      </c>
      <c r="R85" s="29">
        <f t="shared" si="2"/>
        <v>14.3737783791911</v>
      </c>
      <c r="S85" s="30">
        <v>1125</v>
      </c>
      <c r="T85" s="31">
        <v>615</v>
      </c>
      <c r="U85" s="31">
        <v>4455</v>
      </c>
      <c r="V85" s="31">
        <v>13.8</v>
      </c>
      <c r="W85" s="32">
        <v>0</v>
      </c>
      <c r="X85" s="32">
        <v>0</v>
      </c>
      <c r="Y85" s="37"/>
    </row>
    <row r="86" spans="1:25" ht="15" x14ac:dyDescent="0.25">
      <c r="A86" s="9" t="s">
        <v>109</v>
      </c>
      <c r="B86" s="22" t="s">
        <v>281</v>
      </c>
      <c r="C86" s="52" t="s">
        <v>101</v>
      </c>
      <c r="D86" s="9" t="s">
        <v>93</v>
      </c>
      <c r="E86" s="86" t="s">
        <v>78</v>
      </c>
      <c r="F86" s="23" t="s">
        <v>95</v>
      </c>
      <c r="G86" s="24">
        <f>67</f>
        <v>67</v>
      </c>
      <c r="H86" s="25" t="s">
        <v>158</v>
      </c>
      <c r="I86" s="25"/>
      <c r="J86" s="26">
        <v>7</v>
      </c>
      <c r="K86" s="26" t="s">
        <v>141</v>
      </c>
      <c r="L86" s="26" t="s">
        <v>112</v>
      </c>
      <c r="M86" s="39" t="s">
        <v>135</v>
      </c>
      <c r="N86" s="27">
        <v>122040</v>
      </c>
      <c r="O86" s="36">
        <v>320</v>
      </c>
      <c r="P86" s="27">
        <v>122360</v>
      </c>
      <c r="Q86" s="28" t="s">
        <v>146</v>
      </c>
      <c r="R86" s="29">
        <f t="shared" si="2"/>
        <v>0.26152337365152012</v>
      </c>
      <c r="S86" s="30">
        <v>31075</v>
      </c>
      <c r="T86" s="31">
        <v>900</v>
      </c>
      <c r="U86" s="31">
        <v>8415</v>
      </c>
      <c r="V86" s="31">
        <v>10.7</v>
      </c>
      <c r="W86" s="32">
        <v>0</v>
      </c>
      <c r="X86" s="32">
        <v>0</v>
      </c>
      <c r="Y86" s="37"/>
    </row>
    <row r="87" spans="1:25" x14ac:dyDescent="0.25">
      <c r="A87" s="22" t="s">
        <v>89</v>
      </c>
      <c r="B87" s="54" t="s">
        <v>282</v>
      </c>
      <c r="C87" s="52" t="s">
        <v>101</v>
      </c>
      <c r="D87" s="9" t="s">
        <v>116</v>
      </c>
      <c r="E87" s="86" t="s">
        <v>132</v>
      </c>
      <c r="F87" s="23" t="s">
        <v>128</v>
      </c>
      <c r="G87" s="24">
        <v>1</v>
      </c>
      <c r="H87" s="25" t="s">
        <v>158</v>
      </c>
      <c r="I87" s="25" t="s">
        <v>122</v>
      </c>
      <c r="J87" s="26">
        <v>1</v>
      </c>
      <c r="K87" s="26">
        <v>1</v>
      </c>
      <c r="L87" s="26" t="s">
        <v>145</v>
      </c>
      <c r="M87" s="26" t="s">
        <v>98</v>
      </c>
      <c r="N87" s="27">
        <v>16890</v>
      </c>
      <c r="O87" s="27">
        <v>8500</v>
      </c>
      <c r="P87" s="27">
        <v>25390</v>
      </c>
      <c r="Q87" s="28" t="s">
        <v>146</v>
      </c>
      <c r="R87" s="29">
        <f t="shared" si="2"/>
        <v>33.477747144545091</v>
      </c>
      <c r="S87" s="30">
        <v>3170</v>
      </c>
      <c r="T87" s="31">
        <v>4450</v>
      </c>
      <c r="U87" s="31">
        <v>14030</v>
      </c>
      <c r="V87" s="31">
        <v>31.72</v>
      </c>
      <c r="W87" s="32">
        <v>97810</v>
      </c>
      <c r="X87" s="33">
        <v>328372</v>
      </c>
      <c r="Y87" s="32">
        <v>29.786339999999999</v>
      </c>
    </row>
    <row r="88" spans="1:25" ht="15" x14ac:dyDescent="0.25">
      <c r="A88" s="22" t="s">
        <v>109</v>
      </c>
      <c r="B88" s="34" t="s">
        <v>283</v>
      </c>
      <c r="C88" s="52" t="s">
        <v>284</v>
      </c>
      <c r="D88" s="9" t="s">
        <v>64</v>
      </c>
      <c r="E88" s="86" t="s">
        <v>132</v>
      </c>
      <c r="F88" s="23" t="s">
        <v>117</v>
      </c>
      <c r="G88" s="24">
        <f>67</f>
        <v>67</v>
      </c>
      <c r="H88" s="38" t="s">
        <v>158</v>
      </c>
      <c r="I88" s="25" t="s">
        <v>122</v>
      </c>
      <c r="J88" s="26">
        <v>7</v>
      </c>
      <c r="K88" s="26">
        <v>3</v>
      </c>
      <c r="L88" s="26" t="s">
        <v>123</v>
      </c>
      <c r="M88" s="39" t="s">
        <v>106</v>
      </c>
      <c r="N88" s="27">
        <v>13920</v>
      </c>
      <c r="O88" s="27">
        <v>2745</v>
      </c>
      <c r="P88" s="27">
        <v>16665</v>
      </c>
      <c r="Q88" s="28" t="s">
        <v>99</v>
      </c>
      <c r="R88" s="29">
        <f t="shared" si="2"/>
        <v>16.471647164716472</v>
      </c>
      <c r="S88" s="30">
        <v>3705</v>
      </c>
      <c r="T88" s="31">
        <v>505</v>
      </c>
      <c r="U88" s="31">
        <v>2570</v>
      </c>
      <c r="V88" s="31">
        <v>19.649999999999999</v>
      </c>
      <c r="W88" s="32">
        <v>0</v>
      </c>
      <c r="X88" s="32">
        <v>0</v>
      </c>
      <c r="Y88" s="37"/>
    </row>
    <row r="89" spans="1:25" ht="15" x14ac:dyDescent="0.25">
      <c r="A89" s="9" t="s">
        <v>114</v>
      </c>
      <c r="B89" s="22" t="s">
        <v>285</v>
      </c>
      <c r="C89" s="52" t="s">
        <v>125</v>
      </c>
      <c r="D89" s="9" t="s">
        <v>102</v>
      </c>
      <c r="E89" s="86" t="s">
        <v>132</v>
      </c>
      <c r="F89" s="23" t="s">
        <v>117</v>
      </c>
      <c r="G89" s="24">
        <f>49</f>
        <v>49</v>
      </c>
      <c r="H89" s="25" t="s">
        <v>118</v>
      </c>
      <c r="I89" s="25"/>
      <c r="J89" s="26">
        <v>5</v>
      </c>
      <c r="K89" s="26">
        <v>3</v>
      </c>
      <c r="L89" s="26"/>
      <c r="M89" s="39" t="s">
        <v>106</v>
      </c>
      <c r="N89" s="27">
        <v>17795</v>
      </c>
      <c r="O89" s="27">
        <v>1850</v>
      </c>
      <c r="P89" s="27">
        <v>19645</v>
      </c>
      <c r="Q89" s="28" t="s">
        <v>99</v>
      </c>
      <c r="R89" s="29">
        <f t="shared" si="2"/>
        <v>9.417154492237211</v>
      </c>
      <c r="S89" s="30">
        <v>15870</v>
      </c>
      <c r="T89" s="31">
        <v>315</v>
      </c>
      <c r="U89" s="31">
        <v>2815</v>
      </c>
      <c r="V89" s="31">
        <v>11.19</v>
      </c>
      <c r="W89" s="32">
        <v>101</v>
      </c>
      <c r="X89" s="33">
        <v>1233</v>
      </c>
      <c r="Y89" s="32">
        <v>8.1914029999999993</v>
      </c>
    </row>
    <row r="90" spans="1:25" ht="15" x14ac:dyDescent="0.25">
      <c r="A90" s="22" t="s">
        <v>109</v>
      </c>
      <c r="B90" s="22" t="s">
        <v>287</v>
      </c>
      <c r="C90" s="52" t="s">
        <v>288</v>
      </c>
      <c r="D90" s="9" t="s">
        <v>102</v>
      </c>
      <c r="E90" s="86" t="s">
        <v>94</v>
      </c>
      <c r="F90" s="23" t="s">
        <v>95</v>
      </c>
      <c r="G90" s="24">
        <f>61</f>
        <v>61</v>
      </c>
      <c r="H90" s="25" t="s">
        <v>158</v>
      </c>
      <c r="I90" s="25"/>
      <c r="J90" s="26">
        <v>7</v>
      </c>
      <c r="K90" s="26">
        <v>3</v>
      </c>
      <c r="L90" s="26"/>
      <c r="M90" s="39" t="s">
        <v>106</v>
      </c>
      <c r="N90" s="27">
        <v>21040</v>
      </c>
      <c r="O90" s="27">
        <v>4475</v>
      </c>
      <c r="P90" s="27">
        <v>25515</v>
      </c>
      <c r="Q90" s="28" t="s">
        <v>146</v>
      </c>
      <c r="R90" s="29">
        <f t="shared" si="2"/>
        <v>17.538702723887909</v>
      </c>
      <c r="S90" s="30">
        <v>2425</v>
      </c>
      <c r="T90" s="31">
        <v>720</v>
      </c>
      <c r="U90" s="31">
        <v>3965</v>
      </c>
      <c r="V90" s="31">
        <v>18.16</v>
      </c>
      <c r="W90" s="32">
        <v>0</v>
      </c>
      <c r="X90" s="32">
        <v>0</v>
      </c>
      <c r="Y90" s="37"/>
    </row>
    <row r="91" spans="1:25" ht="15" x14ac:dyDescent="0.25">
      <c r="A91" s="9" t="s">
        <v>109</v>
      </c>
      <c r="B91" s="34" t="s">
        <v>289</v>
      </c>
      <c r="C91" s="52" t="s">
        <v>101</v>
      </c>
      <c r="D91" s="9" t="s">
        <v>64</v>
      </c>
      <c r="E91" s="86" t="s">
        <v>103</v>
      </c>
      <c r="F91" s="23" t="s">
        <v>117</v>
      </c>
      <c r="G91" s="24">
        <f>67</f>
        <v>67</v>
      </c>
      <c r="H91" s="25" t="s">
        <v>96</v>
      </c>
      <c r="I91" s="25" t="s">
        <v>122</v>
      </c>
      <c r="J91" s="26">
        <v>7</v>
      </c>
      <c r="K91" s="26">
        <v>3</v>
      </c>
      <c r="L91" s="26" t="s">
        <v>138</v>
      </c>
      <c r="M91" s="39" t="s">
        <v>113</v>
      </c>
      <c r="N91" s="27">
        <v>4110</v>
      </c>
      <c r="O91" s="27">
        <v>1115</v>
      </c>
      <c r="P91" s="27">
        <v>5225</v>
      </c>
      <c r="Q91" s="28" t="s">
        <v>99</v>
      </c>
      <c r="R91" s="29">
        <f t="shared" si="2"/>
        <v>21.339712918660286</v>
      </c>
      <c r="S91" s="30">
        <v>3580</v>
      </c>
      <c r="T91" s="31">
        <v>65</v>
      </c>
      <c r="U91" s="31">
        <v>485</v>
      </c>
      <c r="V91" s="31">
        <v>13.4</v>
      </c>
      <c r="W91" s="32">
        <v>0</v>
      </c>
      <c r="X91" s="32">
        <v>0</v>
      </c>
      <c r="Y91" s="37"/>
    </row>
    <row r="92" spans="1:25" ht="15" x14ac:dyDescent="0.25">
      <c r="A92" s="9" t="s">
        <v>114</v>
      </c>
      <c r="B92" s="22" t="s">
        <v>290</v>
      </c>
      <c r="C92" s="52" t="s">
        <v>127</v>
      </c>
      <c r="D92" s="9" t="s">
        <v>116</v>
      </c>
      <c r="E92" s="86" t="s">
        <v>94</v>
      </c>
      <c r="F92" s="23" t="s">
        <v>95</v>
      </c>
      <c r="G92" s="24">
        <v>13</v>
      </c>
      <c r="H92" s="38" t="s">
        <v>129</v>
      </c>
      <c r="I92" s="25" t="s">
        <v>122</v>
      </c>
      <c r="J92" s="26">
        <v>2</v>
      </c>
      <c r="K92" s="26">
        <v>2</v>
      </c>
      <c r="L92" s="26" t="s">
        <v>145</v>
      </c>
      <c r="M92" s="45" t="s">
        <v>133</v>
      </c>
      <c r="N92" s="27">
        <v>13625</v>
      </c>
      <c r="O92" s="27">
        <v>6935</v>
      </c>
      <c r="P92" s="27">
        <v>20560</v>
      </c>
      <c r="Q92" s="28" t="s">
        <v>99</v>
      </c>
      <c r="R92" s="29">
        <f t="shared" si="2"/>
        <v>33.730544747081716</v>
      </c>
      <c r="S92" s="30">
        <v>5165</v>
      </c>
      <c r="T92" s="31">
        <v>2065</v>
      </c>
      <c r="U92" s="31">
        <v>5580</v>
      </c>
      <c r="V92" s="31">
        <v>37.01</v>
      </c>
      <c r="W92" s="32">
        <v>8390</v>
      </c>
      <c r="X92" s="33">
        <v>65269</v>
      </c>
      <c r="Y92" s="32">
        <v>12.85449</v>
      </c>
    </row>
    <row r="93" spans="1:25" ht="15" x14ac:dyDescent="0.25">
      <c r="A93" s="22" t="s">
        <v>114</v>
      </c>
      <c r="B93" s="34" t="s">
        <v>293</v>
      </c>
      <c r="C93" s="52" t="s">
        <v>294</v>
      </c>
      <c r="D93" s="9" t="s">
        <v>102</v>
      </c>
      <c r="E93" s="86" t="s">
        <v>94</v>
      </c>
      <c r="F93" s="23" t="s">
        <v>117</v>
      </c>
      <c r="G93" s="35">
        <v>200</v>
      </c>
      <c r="H93" s="25" t="s">
        <v>129</v>
      </c>
      <c r="I93" s="25" t="s">
        <v>122</v>
      </c>
      <c r="J93" s="35">
        <v>200</v>
      </c>
      <c r="K93" s="26" t="s">
        <v>141</v>
      </c>
      <c r="L93" s="39" t="s">
        <v>119</v>
      </c>
      <c r="M93" s="39" t="s">
        <v>113</v>
      </c>
      <c r="N93" s="27">
        <v>2180</v>
      </c>
      <c r="O93" s="36">
        <v>345</v>
      </c>
      <c r="P93" s="27">
        <v>2530</v>
      </c>
      <c r="Q93" s="28" t="s">
        <v>107</v>
      </c>
      <c r="R93" s="29">
        <f t="shared" si="2"/>
        <v>13.636363636363635</v>
      </c>
      <c r="S93" s="56">
        <v>0</v>
      </c>
      <c r="T93" s="31">
        <v>75</v>
      </c>
      <c r="U93" s="31">
        <v>380</v>
      </c>
      <c r="V93" s="31">
        <v>19.739999999999998</v>
      </c>
      <c r="W93" s="32">
        <v>0</v>
      </c>
      <c r="X93" s="32">
        <v>0</v>
      </c>
      <c r="Y93" s="37"/>
    </row>
    <row r="94" spans="1:25" ht="15" x14ac:dyDescent="0.25">
      <c r="A94" s="9" t="s">
        <v>89</v>
      </c>
      <c r="B94" s="22" t="s">
        <v>295</v>
      </c>
      <c r="C94" s="52" t="s">
        <v>143</v>
      </c>
      <c r="D94" s="9" t="s">
        <v>116</v>
      </c>
      <c r="E94" s="86" t="s">
        <v>94</v>
      </c>
      <c r="F94" s="23" t="s">
        <v>128</v>
      </c>
      <c r="G94" s="24">
        <f>30</f>
        <v>30</v>
      </c>
      <c r="H94" s="25" t="s">
        <v>158</v>
      </c>
      <c r="I94" s="25" t="s">
        <v>122</v>
      </c>
      <c r="J94" s="26">
        <v>4</v>
      </c>
      <c r="K94" s="26">
        <v>2</v>
      </c>
      <c r="L94" s="26" t="s">
        <v>97</v>
      </c>
      <c r="M94" s="45" t="s">
        <v>133</v>
      </c>
      <c r="N94" s="27">
        <v>13520</v>
      </c>
      <c r="O94" s="27">
        <v>4285</v>
      </c>
      <c r="P94" s="27">
        <v>17805</v>
      </c>
      <c r="Q94" s="28" t="s">
        <v>99</v>
      </c>
      <c r="R94" s="29">
        <f t="shared" si="2"/>
        <v>24.066273518674532</v>
      </c>
      <c r="S94" s="30">
        <v>2955</v>
      </c>
      <c r="T94" s="31">
        <v>1005</v>
      </c>
      <c r="U94" s="31">
        <v>4195</v>
      </c>
      <c r="V94" s="31">
        <v>23.96</v>
      </c>
      <c r="W94" s="32">
        <v>0</v>
      </c>
      <c r="X94" s="32">
        <v>0</v>
      </c>
      <c r="Y94" s="37"/>
    </row>
    <row r="95" spans="1:25" ht="15" x14ac:dyDescent="0.25">
      <c r="A95" s="9" t="s">
        <v>114</v>
      </c>
      <c r="B95" s="22" t="s">
        <v>296</v>
      </c>
      <c r="C95" s="52" t="s">
        <v>297</v>
      </c>
      <c r="D95" s="9" t="s">
        <v>93</v>
      </c>
      <c r="E95" s="86" t="s">
        <v>132</v>
      </c>
      <c r="F95" s="23" t="s">
        <v>95</v>
      </c>
      <c r="G95" s="24">
        <f>95</f>
        <v>95</v>
      </c>
      <c r="H95" s="25" t="s">
        <v>96</v>
      </c>
      <c r="I95" s="25"/>
      <c r="J95" s="26">
        <v>10</v>
      </c>
      <c r="K95" s="26">
        <v>3</v>
      </c>
      <c r="L95" s="26"/>
      <c r="M95" s="39" t="s">
        <v>185</v>
      </c>
      <c r="N95" s="27">
        <v>10310</v>
      </c>
      <c r="O95" s="27">
        <v>2025</v>
      </c>
      <c r="P95" s="27">
        <v>12335</v>
      </c>
      <c r="Q95" s="28" t="s">
        <v>99</v>
      </c>
      <c r="R95" s="29">
        <f t="shared" si="2"/>
        <v>16.416700445885692</v>
      </c>
      <c r="S95" s="30">
        <v>2645</v>
      </c>
      <c r="T95" s="31">
        <v>255</v>
      </c>
      <c r="U95" s="31">
        <v>1530</v>
      </c>
      <c r="V95" s="31">
        <v>16.670000000000002</v>
      </c>
      <c r="W95" s="32">
        <v>0</v>
      </c>
      <c r="X95" s="32">
        <v>0</v>
      </c>
      <c r="Y95" s="37"/>
    </row>
    <row r="96" spans="1:25" ht="15" x14ac:dyDescent="0.25">
      <c r="A96" s="22" t="s">
        <v>89</v>
      </c>
      <c r="B96" s="34" t="s">
        <v>298</v>
      </c>
      <c r="C96" s="52" t="s">
        <v>92</v>
      </c>
      <c r="D96" s="9" t="s">
        <v>102</v>
      </c>
      <c r="E96" s="86" t="s">
        <v>94</v>
      </c>
      <c r="F96" s="23" t="s">
        <v>104</v>
      </c>
      <c r="G96" s="24">
        <f>81</f>
        <v>81</v>
      </c>
      <c r="H96" s="25" t="s">
        <v>129</v>
      </c>
      <c r="I96" s="25" t="s">
        <v>122</v>
      </c>
      <c r="J96" s="26">
        <v>9</v>
      </c>
      <c r="K96" s="26">
        <v>3</v>
      </c>
      <c r="L96" s="26" t="s">
        <v>176</v>
      </c>
      <c r="M96" s="39" t="s">
        <v>113</v>
      </c>
      <c r="N96" s="27">
        <v>11465</v>
      </c>
      <c r="O96" s="27">
        <v>1195</v>
      </c>
      <c r="P96" s="27">
        <v>12665</v>
      </c>
      <c r="Q96" s="28" t="s">
        <v>99</v>
      </c>
      <c r="R96" s="29">
        <f t="shared" si="2"/>
        <v>9.4354520331622584</v>
      </c>
      <c r="S96" s="30">
        <v>2825</v>
      </c>
      <c r="T96" s="31">
        <v>270</v>
      </c>
      <c r="U96" s="31">
        <v>1145</v>
      </c>
      <c r="V96" s="31">
        <v>23.58</v>
      </c>
      <c r="W96" s="32">
        <v>0</v>
      </c>
      <c r="X96" s="32">
        <v>0</v>
      </c>
      <c r="Y96" s="37"/>
    </row>
    <row r="97" spans="1:25" ht="15" x14ac:dyDescent="0.25">
      <c r="A97" s="9" t="s">
        <v>89</v>
      </c>
      <c r="B97" s="34" t="s">
        <v>307</v>
      </c>
      <c r="C97" s="52" t="s">
        <v>101</v>
      </c>
      <c r="D97" s="9" t="s">
        <v>102</v>
      </c>
      <c r="E97" s="86" t="s">
        <v>103</v>
      </c>
      <c r="F97" s="23" t="s">
        <v>128</v>
      </c>
      <c r="G97" s="24">
        <f>38</f>
        <v>38</v>
      </c>
      <c r="H97" s="25" t="s">
        <v>158</v>
      </c>
      <c r="I97" s="25" t="s">
        <v>122</v>
      </c>
      <c r="J97" s="26">
        <v>4</v>
      </c>
      <c r="K97" s="26">
        <v>2</v>
      </c>
      <c r="L97" s="26"/>
      <c r="M97" s="45" t="s">
        <v>133</v>
      </c>
      <c r="N97" s="27">
        <v>7970</v>
      </c>
      <c r="O97" s="27">
        <v>3070</v>
      </c>
      <c r="P97" s="27">
        <v>11040</v>
      </c>
      <c r="Q97" s="28" t="s">
        <v>99</v>
      </c>
      <c r="R97" s="29">
        <f t="shared" si="2"/>
        <v>27.807971014492754</v>
      </c>
      <c r="S97" s="30">
        <v>440</v>
      </c>
      <c r="T97" s="31">
        <v>615</v>
      </c>
      <c r="U97" s="31">
        <v>2220</v>
      </c>
      <c r="V97" s="31">
        <v>27.7</v>
      </c>
      <c r="W97" s="32">
        <v>0</v>
      </c>
      <c r="X97" s="32">
        <v>0</v>
      </c>
      <c r="Y97" s="37"/>
    </row>
    <row r="98" spans="1:25" ht="15" x14ac:dyDescent="0.25">
      <c r="A98" s="9" t="s">
        <v>109</v>
      </c>
      <c r="B98" s="22" t="s">
        <v>311</v>
      </c>
      <c r="C98" s="52" t="s">
        <v>101</v>
      </c>
      <c r="D98" s="9" t="s">
        <v>62</v>
      </c>
      <c r="E98" s="86" t="s">
        <v>78</v>
      </c>
      <c r="F98" s="23" t="s">
        <v>95</v>
      </c>
      <c r="G98" s="24">
        <f>81</f>
        <v>81</v>
      </c>
      <c r="H98" s="25" t="s">
        <v>152</v>
      </c>
      <c r="I98" s="25"/>
      <c r="J98" s="26">
        <v>9</v>
      </c>
      <c r="K98" s="26">
        <v>3</v>
      </c>
      <c r="L98" s="26" t="s">
        <v>112</v>
      </c>
      <c r="M98" s="39" t="s">
        <v>135</v>
      </c>
      <c r="N98" s="27">
        <v>19010</v>
      </c>
      <c r="O98" s="27">
        <v>1805</v>
      </c>
      <c r="P98" s="27">
        <v>20815</v>
      </c>
      <c r="Q98" s="28" t="s">
        <v>99</v>
      </c>
      <c r="R98" s="29">
        <f t="shared" si="2"/>
        <v>8.6716310353110746</v>
      </c>
      <c r="S98" s="30">
        <v>3710</v>
      </c>
      <c r="T98" s="31">
        <v>230</v>
      </c>
      <c r="U98" s="31">
        <v>2260</v>
      </c>
      <c r="V98" s="31">
        <v>10.18</v>
      </c>
      <c r="W98" s="32">
        <v>0</v>
      </c>
      <c r="X98" s="32">
        <v>0</v>
      </c>
      <c r="Y98" s="37"/>
    </row>
    <row r="99" spans="1:25" ht="15" x14ac:dyDescent="0.25">
      <c r="A99" s="9" t="s">
        <v>114</v>
      </c>
      <c r="B99" s="22" t="s">
        <v>312</v>
      </c>
      <c r="C99" s="52" t="s">
        <v>125</v>
      </c>
      <c r="D99" s="9" t="s">
        <v>116</v>
      </c>
      <c r="E99" s="86" t="s">
        <v>132</v>
      </c>
      <c r="F99" s="23" t="s">
        <v>117</v>
      </c>
      <c r="G99" s="24">
        <v>14</v>
      </c>
      <c r="H99" s="47" t="s">
        <v>155</v>
      </c>
      <c r="I99" s="25"/>
      <c r="J99" s="26">
        <v>2</v>
      </c>
      <c r="K99" s="26">
        <v>2</v>
      </c>
      <c r="L99" s="26" t="s">
        <v>145</v>
      </c>
      <c r="M99" s="45" t="s">
        <v>133</v>
      </c>
      <c r="N99" s="27">
        <v>20115</v>
      </c>
      <c r="O99" s="27">
        <v>10080</v>
      </c>
      <c r="P99" s="27">
        <v>30195</v>
      </c>
      <c r="Q99" s="28" t="s">
        <v>146</v>
      </c>
      <c r="R99" s="29">
        <f t="shared" si="2"/>
        <v>33.383010432190765</v>
      </c>
      <c r="S99" s="30">
        <v>4245</v>
      </c>
      <c r="T99" s="31">
        <v>1250</v>
      </c>
      <c r="U99" s="31">
        <v>7470</v>
      </c>
      <c r="V99" s="31">
        <v>16.73</v>
      </c>
      <c r="W99" s="32">
        <v>3448</v>
      </c>
      <c r="X99" s="33">
        <v>19037</v>
      </c>
      <c r="Y99" s="32">
        <v>18.112100000000002</v>
      </c>
    </row>
    <row r="100" spans="1:25" ht="15" x14ac:dyDescent="0.25">
      <c r="A100" s="9" t="s">
        <v>114</v>
      </c>
      <c r="B100" s="34" t="s">
        <v>313</v>
      </c>
      <c r="C100" s="52" t="s">
        <v>127</v>
      </c>
      <c r="D100" s="9" t="s">
        <v>93</v>
      </c>
      <c r="E100" s="86" t="s">
        <v>94</v>
      </c>
      <c r="F100" s="23" t="s">
        <v>95</v>
      </c>
      <c r="G100" s="24">
        <f>81</f>
        <v>81</v>
      </c>
      <c r="H100" s="47" t="s">
        <v>155</v>
      </c>
      <c r="I100" s="25"/>
      <c r="J100" s="26">
        <v>9</v>
      </c>
      <c r="K100" s="26">
        <v>3</v>
      </c>
      <c r="L100" s="26"/>
      <c r="M100" s="39" t="s">
        <v>106</v>
      </c>
      <c r="N100" s="27">
        <v>28465</v>
      </c>
      <c r="O100" s="27">
        <v>2250</v>
      </c>
      <c r="P100" s="27">
        <v>30715</v>
      </c>
      <c r="Q100" s="28" t="s">
        <v>146</v>
      </c>
      <c r="R100" s="29">
        <f t="shared" si="2"/>
        <v>7.3254110369526293</v>
      </c>
      <c r="S100" s="30">
        <v>1500</v>
      </c>
      <c r="T100" s="31">
        <v>360</v>
      </c>
      <c r="U100" s="31">
        <v>4510</v>
      </c>
      <c r="V100" s="31">
        <v>7.98</v>
      </c>
      <c r="W100" s="32">
        <v>0</v>
      </c>
      <c r="X100" s="32">
        <v>0</v>
      </c>
      <c r="Y100" s="37"/>
    </row>
    <row r="101" spans="1:25" ht="15" x14ac:dyDescent="0.25">
      <c r="A101" s="22" t="s">
        <v>109</v>
      </c>
      <c r="B101" s="22" t="s">
        <v>314</v>
      </c>
      <c r="C101" s="52" t="s">
        <v>216</v>
      </c>
      <c r="D101" s="9" t="s">
        <v>93</v>
      </c>
      <c r="E101" s="86" t="s">
        <v>103</v>
      </c>
      <c r="F101" s="23" t="s">
        <v>95</v>
      </c>
      <c r="G101" s="24">
        <f>61</f>
        <v>61</v>
      </c>
      <c r="H101" s="25" t="s">
        <v>129</v>
      </c>
      <c r="I101" s="25" t="s">
        <v>122</v>
      </c>
      <c r="J101" s="26">
        <v>7</v>
      </c>
      <c r="K101" s="26">
        <v>2</v>
      </c>
      <c r="L101" s="42" t="s">
        <v>130</v>
      </c>
      <c r="M101" s="26" t="s">
        <v>233</v>
      </c>
      <c r="N101" s="27">
        <v>3265</v>
      </c>
      <c r="O101" s="27">
        <v>2530</v>
      </c>
      <c r="P101" s="27">
        <v>5800</v>
      </c>
      <c r="Q101" s="43" t="s">
        <v>99</v>
      </c>
      <c r="R101" s="44">
        <f t="shared" si="2"/>
        <v>43.620689655172413</v>
      </c>
      <c r="S101" s="30">
        <v>2035</v>
      </c>
      <c r="T101" s="31">
        <v>500</v>
      </c>
      <c r="U101" s="31">
        <v>1265</v>
      </c>
      <c r="V101" s="31">
        <v>39.53</v>
      </c>
      <c r="W101" s="32"/>
      <c r="X101" s="32"/>
      <c r="Y101" s="37"/>
    </row>
    <row r="102" spans="1:25" ht="15" x14ac:dyDescent="0.25">
      <c r="A102" s="22" t="s">
        <v>114</v>
      </c>
      <c r="B102" s="58" t="s">
        <v>315</v>
      </c>
      <c r="C102" s="52" t="s">
        <v>316</v>
      </c>
      <c r="D102" s="9" t="s">
        <v>93</v>
      </c>
      <c r="E102" s="86" t="s">
        <v>103</v>
      </c>
      <c r="F102" s="23" t="s">
        <v>95</v>
      </c>
      <c r="G102" s="35">
        <v>200</v>
      </c>
      <c r="H102" s="38" t="s">
        <v>158</v>
      </c>
      <c r="I102" s="25"/>
      <c r="J102" s="35">
        <v>200</v>
      </c>
      <c r="K102" s="26">
        <v>4</v>
      </c>
      <c r="L102" s="26" t="s">
        <v>105</v>
      </c>
      <c r="M102" s="39" t="s">
        <v>113</v>
      </c>
      <c r="N102" s="27">
        <v>8090</v>
      </c>
      <c r="O102" s="27">
        <v>1820</v>
      </c>
      <c r="P102" s="27">
        <v>9910</v>
      </c>
      <c r="Q102" s="28" t="s">
        <v>99</v>
      </c>
      <c r="R102" s="29">
        <f t="shared" si="2"/>
        <v>18.365287588294652</v>
      </c>
      <c r="S102" s="30">
        <v>795</v>
      </c>
      <c r="T102" s="31">
        <v>135</v>
      </c>
      <c r="U102" s="31">
        <v>1290</v>
      </c>
      <c r="V102" s="31">
        <v>10.47</v>
      </c>
      <c r="W102" s="32">
        <v>0</v>
      </c>
      <c r="X102" s="32">
        <v>0</v>
      </c>
      <c r="Y102" s="37"/>
    </row>
    <row r="103" spans="1:25" ht="15" x14ac:dyDescent="0.25">
      <c r="A103" s="22" t="s">
        <v>89</v>
      </c>
      <c r="B103" s="22" t="s">
        <v>317</v>
      </c>
      <c r="C103" s="52" t="s">
        <v>127</v>
      </c>
      <c r="D103" s="9" t="s">
        <v>102</v>
      </c>
      <c r="E103" s="86" t="s">
        <v>94</v>
      </c>
      <c r="F103" s="23" t="s">
        <v>95</v>
      </c>
      <c r="G103" s="24">
        <f>95</f>
        <v>95</v>
      </c>
      <c r="H103" s="38" t="s">
        <v>111</v>
      </c>
      <c r="I103" s="25"/>
      <c r="J103" s="26">
        <v>10</v>
      </c>
      <c r="K103" s="26"/>
      <c r="L103" s="26" t="s">
        <v>123</v>
      </c>
      <c r="M103" s="39" t="s">
        <v>113</v>
      </c>
      <c r="N103" s="27">
        <v>19700</v>
      </c>
      <c r="O103" s="27">
        <v>2630</v>
      </c>
      <c r="P103" s="27">
        <v>22330</v>
      </c>
      <c r="Q103" s="28" t="s">
        <v>99</v>
      </c>
      <c r="R103" s="29">
        <f t="shared" si="2"/>
        <v>11.777877295118675</v>
      </c>
      <c r="S103" s="30">
        <v>3600</v>
      </c>
      <c r="T103" s="31">
        <v>225</v>
      </c>
      <c r="U103" s="31">
        <v>2780</v>
      </c>
      <c r="V103" s="31">
        <v>8.09</v>
      </c>
      <c r="W103" s="32">
        <v>0</v>
      </c>
      <c r="X103" s="32">
        <v>3</v>
      </c>
      <c r="Y103" s="32">
        <v>0</v>
      </c>
    </row>
    <row r="104" spans="1:25" ht="15" x14ac:dyDescent="0.25">
      <c r="A104" s="22" t="s">
        <v>114</v>
      </c>
      <c r="B104" s="46" t="s">
        <v>318</v>
      </c>
      <c r="C104" s="52" t="s">
        <v>319</v>
      </c>
      <c r="D104" s="9" t="s">
        <v>102</v>
      </c>
      <c r="E104" s="86" t="s">
        <v>132</v>
      </c>
      <c r="F104" s="23" t="s">
        <v>117</v>
      </c>
      <c r="G104" s="24">
        <v>15</v>
      </c>
      <c r="H104" s="38" t="s">
        <v>158</v>
      </c>
      <c r="I104" s="25" t="s">
        <v>122</v>
      </c>
      <c r="J104" s="26">
        <v>2</v>
      </c>
      <c r="K104" s="26">
        <v>2</v>
      </c>
      <c r="L104" s="26" t="s">
        <v>145</v>
      </c>
      <c r="M104" s="41" t="s">
        <v>183</v>
      </c>
      <c r="N104" s="27">
        <v>16030</v>
      </c>
      <c r="O104" s="27">
        <v>6685</v>
      </c>
      <c r="P104" s="27">
        <v>22715</v>
      </c>
      <c r="Q104" s="28" t="s">
        <v>99</v>
      </c>
      <c r="R104" s="29">
        <f t="shared" si="2"/>
        <v>29.429892141756547</v>
      </c>
      <c r="S104" s="30">
        <v>2175</v>
      </c>
      <c r="T104" s="31">
        <v>1435</v>
      </c>
      <c r="U104" s="31">
        <v>6160</v>
      </c>
      <c r="V104" s="31">
        <v>23.3</v>
      </c>
      <c r="W104" s="32">
        <v>5256</v>
      </c>
      <c r="X104" s="33">
        <v>32883</v>
      </c>
      <c r="Y104" s="32">
        <v>15.98394</v>
      </c>
    </row>
    <row r="105" spans="1:25" ht="15" x14ac:dyDescent="0.25">
      <c r="A105" s="22" t="s">
        <v>89</v>
      </c>
      <c r="B105" s="46" t="s">
        <v>321</v>
      </c>
      <c r="C105" s="52" t="s">
        <v>205</v>
      </c>
      <c r="D105" s="9" t="s">
        <v>116</v>
      </c>
      <c r="E105" s="86" t="s">
        <v>132</v>
      </c>
      <c r="F105" s="23" t="s">
        <v>95</v>
      </c>
      <c r="G105" s="24">
        <f t="shared" ref="G105:G106" si="3">30</f>
        <v>30</v>
      </c>
      <c r="H105" s="38" t="s">
        <v>96</v>
      </c>
      <c r="I105" s="25"/>
      <c r="J105" s="26">
        <v>4</v>
      </c>
      <c r="K105" s="26">
        <v>2</v>
      </c>
      <c r="L105" s="26" t="s">
        <v>97</v>
      </c>
      <c r="M105" s="26" t="s">
        <v>98</v>
      </c>
      <c r="N105" s="27">
        <v>5755</v>
      </c>
      <c r="O105" s="27">
        <v>4820</v>
      </c>
      <c r="P105" s="27">
        <v>10570</v>
      </c>
      <c r="Q105" s="28" t="s">
        <v>99</v>
      </c>
      <c r="R105" s="29">
        <f t="shared" si="2"/>
        <v>45.600756859035002</v>
      </c>
      <c r="S105" s="30">
        <v>0</v>
      </c>
      <c r="T105" s="31">
        <v>680</v>
      </c>
      <c r="U105" s="31">
        <v>2780</v>
      </c>
      <c r="V105" s="31">
        <v>24.46</v>
      </c>
      <c r="W105" s="32">
        <v>354</v>
      </c>
      <c r="X105" s="33">
        <v>2486</v>
      </c>
      <c r="Y105" s="32">
        <v>14.239739999999999</v>
      </c>
    </row>
    <row r="106" spans="1:25" ht="15" x14ac:dyDescent="0.25">
      <c r="A106" s="9" t="s">
        <v>89</v>
      </c>
      <c r="B106" s="22" t="s">
        <v>322</v>
      </c>
      <c r="C106" s="52" t="s">
        <v>101</v>
      </c>
      <c r="D106" s="9" t="s">
        <v>93</v>
      </c>
      <c r="E106" s="86" t="s">
        <v>94</v>
      </c>
      <c r="F106" s="23" t="s">
        <v>95</v>
      </c>
      <c r="G106" s="24">
        <f t="shared" si="3"/>
        <v>30</v>
      </c>
      <c r="H106" s="25" t="s">
        <v>129</v>
      </c>
      <c r="I106" s="25" t="s">
        <v>122</v>
      </c>
      <c r="J106" s="26">
        <v>4</v>
      </c>
      <c r="K106" s="26" t="s">
        <v>141</v>
      </c>
      <c r="L106" s="26" t="s">
        <v>112</v>
      </c>
      <c r="M106" s="26" t="s">
        <v>310</v>
      </c>
      <c r="N106" s="27">
        <v>4305</v>
      </c>
      <c r="O106" s="36">
        <v>385</v>
      </c>
      <c r="P106" s="27">
        <v>4690</v>
      </c>
      <c r="Q106" s="28" t="s">
        <v>99</v>
      </c>
      <c r="R106" s="29">
        <f t="shared" si="2"/>
        <v>8.2089552238805972</v>
      </c>
      <c r="S106" s="30">
        <v>480</v>
      </c>
      <c r="T106" s="31">
        <v>170</v>
      </c>
      <c r="U106" s="31">
        <v>1010</v>
      </c>
      <c r="V106" s="31">
        <v>16.829999999999998</v>
      </c>
      <c r="W106" s="32">
        <v>3684</v>
      </c>
      <c r="X106" s="33">
        <v>10968</v>
      </c>
      <c r="Y106" s="32">
        <v>33.588619999999999</v>
      </c>
    </row>
    <row r="107" spans="1:25" ht="15" x14ac:dyDescent="0.25">
      <c r="A107" s="9" t="s">
        <v>109</v>
      </c>
      <c r="B107" s="34" t="s">
        <v>324</v>
      </c>
      <c r="C107" s="52" t="s">
        <v>101</v>
      </c>
      <c r="D107" s="9" t="s">
        <v>64</v>
      </c>
      <c r="E107" s="86" t="s">
        <v>94</v>
      </c>
      <c r="F107" s="23" t="s">
        <v>117</v>
      </c>
      <c r="G107" s="35">
        <v>200</v>
      </c>
      <c r="H107" s="38" t="s">
        <v>292</v>
      </c>
      <c r="I107" s="25"/>
      <c r="J107" s="35">
        <v>200</v>
      </c>
      <c r="K107" s="26" t="s">
        <v>141</v>
      </c>
      <c r="L107" s="39" t="s">
        <v>119</v>
      </c>
      <c r="M107" s="45" t="s">
        <v>133</v>
      </c>
      <c r="N107" s="27">
        <v>1025</v>
      </c>
      <c r="O107" s="36">
        <v>20</v>
      </c>
      <c r="P107" s="27">
        <v>1045</v>
      </c>
      <c r="Q107" s="28" t="s">
        <v>107</v>
      </c>
      <c r="R107" s="29">
        <f t="shared" si="2"/>
        <v>1.9138755980861244</v>
      </c>
      <c r="S107" s="30">
        <v>0</v>
      </c>
      <c r="T107" s="31">
        <v>105</v>
      </c>
      <c r="U107" s="31">
        <v>155</v>
      </c>
      <c r="V107" s="31">
        <v>67.739999999999995</v>
      </c>
      <c r="W107" s="32">
        <v>0</v>
      </c>
      <c r="X107" s="32">
        <v>0</v>
      </c>
      <c r="Y107" s="37"/>
    </row>
    <row r="108" spans="1:25" ht="15" x14ac:dyDescent="0.25">
      <c r="A108" s="9" t="s">
        <v>114</v>
      </c>
      <c r="B108" s="34" t="s">
        <v>325</v>
      </c>
      <c r="C108" s="52" t="s">
        <v>175</v>
      </c>
      <c r="D108" s="9" t="s">
        <v>102</v>
      </c>
      <c r="E108" s="86" t="s">
        <v>94</v>
      </c>
      <c r="F108" s="23" t="s">
        <v>117</v>
      </c>
      <c r="G108" s="35">
        <v>200</v>
      </c>
      <c r="H108" s="38" t="s">
        <v>129</v>
      </c>
      <c r="I108" s="25" t="s">
        <v>122</v>
      </c>
      <c r="J108" s="35">
        <v>200</v>
      </c>
      <c r="K108" s="26"/>
      <c r="L108" s="60" t="s">
        <v>178</v>
      </c>
      <c r="M108" s="39" t="s">
        <v>113</v>
      </c>
      <c r="N108" s="27">
        <v>5045</v>
      </c>
      <c r="O108" s="36">
        <v>450</v>
      </c>
      <c r="P108" s="27">
        <v>5490</v>
      </c>
      <c r="Q108" s="28" t="s">
        <v>99</v>
      </c>
      <c r="R108" s="29">
        <f t="shared" si="2"/>
        <v>8.1967213114754092</v>
      </c>
      <c r="S108" s="30">
        <v>50</v>
      </c>
      <c r="T108" s="31">
        <v>150</v>
      </c>
      <c r="U108" s="31">
        <v>800</v>
      </c>
      <c r="V108" s="31">
        <v>18.75</v>
      </c>
      <c r="W108" s="32">
        <v>0</v>
      </c>
      <c r="X108" s="32">
        <v>0</v>
      </c>
      <c r="Y108" s="37"/>
    </row>
    <row r="109" spans="1:25" ht="15" x14ac:dyDescent="0.25">
      <c r="A109" s="22" t="s">
        <v>109</v>
      </c>
      <c r="B109" s="34" t="s">
        <v>326</v>
      </c>
      <c r="C109" s="52" t="s">
        <v>327</v>
      </c>
      <c r="D109" s="9" t="s">
        <v>64</v>
      </c>
      <c r="E109" s="86" t="s">
        <v>94</v>
      </c>
      <c r="F109" s="23" t="s">
        <v>117</v>
      </c>
      <c r="G109" s="24">
        <f>95</f>
        <v>95</v>
      </c>
      <c r="H109" s="25" t="s">
        <v>144</v>
      </c>
      <c r="I109" s="25"/>
      <c r="J109" s="26">
        <v>10</v>
      </c>
      <c r="K109" s="26">
        <v>3</v>
      </c>
      <c r="L109" s="26" t="s">
        <v>138</v>
      </c>
      <c r="M109" s="39" t="s">
        <v>106</v>
      </c>
      <c r="N109" s="27">
        <v>14380</v>
      </c>
      <c r="O109" s="36">
        <v>475</v>
      </c>
      <c r="P109" s="27">
        <v>14855</v>
      </c>
      <c r="Q109" s="28" t="s">
        <v>99</v>
      </c>
      <c r="R109" s="29">
        <f t="shared" si="2"/>
        <v>3.1975765735442612</v>
      </c>
      <c r="S109" s="30">
        <v>9835</v>
      </c>
      <c r="T109" s="31">
        <v>65</v>
      </c>
      <c r="U109" s="31">
        <v>1450</v>
      </c>
      <c r="V109" s="31">
        <v>4.4800000000000004</v>
      </c>
      <c r="W109" s="32">
        <v>0</v>
      </c>
      <c r="X109" s="32">
        <v>0</v>
      </c>
      <c r="Y109" s="37"/>
    </row>
    <row r="110" spans="1:25" ht="15" x14ac:dyDescent="0.25">
      <c r="A110" s="22" t="s">
        <v>109</v>
      </c>
      <c r="B110" s="46" t="s">
        <v>328</v>
      </c>
      <c r="C110" s="52" t="s">
        <v>329</v>
      </c>
      <c r="D110" s="9" t="s">
        <v>93</v>
      </c>
      <c r="E110" s="86" t="s">
        <v>132</v>
      </c>
      <c r="F110" s="23" t="s">
        <v>117</v>
      </c>
      <c r="G110" s="24">
        <f>38</f>
        <v>38</v>
      </c>
      <c r="H110" s="25" t="s">
        <v>96</v>
      </c>
      <c r="I110" s="25"/>
      <c r="J110" s="26">
        <v>4</v>
      </c>
      <c r="K110" s="26">
        <v>3</v>
      </c>
      <c r="L110" s="26" t="s">
        <v>97</v>
      </c>
      <c r="M110" s="39" t="s">
        <v>135</v>
      </c>
      <c r="N110" s="27">
        <v>9630</v>
      </c>
      <c r="O110" s="27">
        <v>2830</v>
      </c>
      <c r="P110" s="27">
        <v>12500</v>
      </c>
      <c r="Q110" s="28" t="s">
        <v>99</v>
      </c>
      <c r="R110" s="29">
        <f t="shared" si="2"/>
        <v>22.64</v>
      </c>
      <c r="S110" s="30">
        <v>835</v>
      </c>
      <c r="T110" s="31">
        <v>415</v>
      </c>
      <c r="U110" s="31">
        <v>2290</v>
      </c>
      <c r="V110" s="31">
        <v>18.12</v>
      </c>
      <c r="W110" s="32">
        <v>0</v>
      </c>
      <c r="X110" s="32">
        <v>0</v>
      </c>
      <c r="Y110" s="37"/>
    </row>
    <row r="111" spans="1:25" ht="15" x14ac:dyDescent="0.25">
      <c r="A111" s="22" t="s">
        <v>114</v>
      </c>
      <c r="B111" s="34" t="s">
        <v>330</v>
      </c>
      <c r="C111" s="52" t="s">
        <v>331</v>
      </c>
      <c r="D111" s="9" t="s">
        <v>93</v>
      </c>
      <c r="E111" s="86" t="s">
        <v>132</v>
      </c>
      <c r="F111" s="23" t="s">
        <v>117</v>
      </c>
      <c r="G111" s="35">
        <v>200</v>
      </c>
      <c r="H111" s="25" t="s">
        <v>292</v>
      </c>
      <c r="I111" s="25"/>
      <c r="J111" s="35">
        <v>200</v>
      </c>
      <c r="K111" s="26" t="s">
        <v>141</v>
      </c>
      <c r="L111" s="26" t="s">
        <v>112</v>
      </c>
      <c r="M111" s="26" t="s">
        <v>233</v>
      </c>
      <c r="N111" s="27">
        <v>1520</v>
      </c>
      <c r="O111" s="36">
        <v>15</v>
      </c>
      <c r="P111" s="27">
        <v>1535</v>
      </c>
      <c r="Q111" s="28" t="s">
        <v>107</v>
      </c>
      <c r="R111" s="29">
        <f t="shared" si="2"/>
        <v>0.97719869706840379</v>
      </c>
      <c r="S111" s="30">
        <v>0</v>
      </c>
      <c r="T111" s="31">
        <v>25</v>
      </c>
      <c r="U111" s="31">
        <v>185</v>
      </c>
      <c r="V111" s="31">
        <v>13.51</v>
      </c>
      <c r="W111" s="32">
        <v>0</v>
      </c>
      <c r="X111" s="32">
        <v>0</v>
      </c>
      <c r="Y111" s="37"/>
    </row>
    <row r="112" spans="1:25" ht="15" x14ac:dyDescent="0.25">
      <c r="A112" s="9" t="s">
        <v>89</v>
      </c>
      <c r="B112" s="22" t="s">
        <v>332</v>
      </c>
      <c r="C112" s="52" t="s">
        <v>161</v>
      </c>
      <c r="D112" s="9" t="s">
        <v>102</v>
      </c>
      <c r="E112" s="86" t="s">
        <v>132</v>
      </c>
      <c r="F112" s="23" t="s">
        <v>95</v>
      </c>
      <c r="G112" s="24">
        <f>49</f>
        <v>49</v>
      </c>
      <c r="H112" s="25" t="s">
        <v>96</v>
      </c>
      <c r="I112" s="25" t="s">
        <v>122</v>
      </c>
      <c r="J112" s="26">
        <v>5</v>
      </c>
      <c r="K112" s="26">
        <v>2</v>
      </c>
      <c r="L112" s="26" t="s">
        <v>97</v>
      </c>
      <c r="M112" s="39" t="s">
        <v>135</v>
      </c>
      <c r="N112" s="27">
        <v>18485</v>
      </c>
      <c r="O112" s="27">
        <v>4155</v>
      </c>
      <c r="P112" s="27">
        <v>22640</v>
      </c>
      <c r="Q112" s="28" t="s">
        <v>99</v>
      </c>
      <c r="R112" s="29">
        <f t="shared" si="2"/>
        <v>18.352473498233216</v>
      </c>
      <c r="S112" s="30">
        <v>965</v>
      </c>
      <c r="T112" s="31">
        <v>715</v>
      </c>
      <c r="U112" s="31">
        <v>3850</v>
      </c>
      <c r="V112" s="31">
        <v>18.57</v>
      </c>
      <c r="W112" s="32">
        <v>64</v>
      </c>
      <c r="X112" s="33">
        <v>1150</v>
      </c>
      <c r="Y112" s="32">
        <v>5.5652169999999996</v>
      </c>
    </row>
    <row r="113" spans="1:25" ht="15" x14ac:dyDescent="0.25">
      <c r="A113" s="22" t="s">
        <v>109</v>
      </c>
      <c r="B113" s="46" t="s">
        <v>333</v>
      </c>
      <c r="C113" s="52"/>
      <c r="D113" s="9" t="s">
        <v>64</v>
      </c>
      <c r="E113" s="86" t="s">
        <v>132</v>
      </c>
      <c r="F113" s="23" t="s">
        <v>104</v>
      </c>
      <c r="G113" s="35">
        <v>200</v>
      </c>
      <c r="H113" s="38" t="s">
        <v>121</v>
      </c>
      <c r="I113" s="25"/>
      <c r="J113" s="35">
        <v>200</v>
      </c>
      <c r="K113" s="26">
        <v>4</v>
      </c>
      <c r="L113" s="39" t="s">
        <v>119</v>
      </c>
      <c r="M113" s="39" t="s">
        <v>113</v>
      </c>
      <c r="N113" s="27">
        <v>7070</v>
      </c>
      <c r="O113" s="36">
        <v>625</v>
      </c>
      <c r="P113" s="27">
        <v>7695</v>
      </c>
      <c r="Q113" s="28" t="s">
        <v>99</v>
      </c>
      <c r="R113" s="29">
        <f t="shared" si="2"/>
        <v>8.1221572449642618</v>
      </c>
      <c r="S113" s="30">
        <v>545</v>
      </c>
      <c r="T113" s="31">
        <v>50</v>
      </c>
      <c r="U113" s="31">
        <v>490</v>
      </c>
      <c r="V113" s="31">
        <v>10.199999999999999</v>
      </c>
      <c r="W113" s="32">
        <v>0</v>
      </c>
      <c r="X113" s="32">
        <v>0</v>
      </c>
      <c r="Y113" s="37"/>
    </row>
    <row r="114" spans="1:25" ht="15" x14ac:dyDescent="0.25">
      <c r="A114" s="9" t="s">
        <v>109</v>
      </c>
      <c r="B114" s="46" t="s">
        <v>334</v>
      </c>
      <c r="C114" s="52" t="s">
        <v>127</v>
      </c>
      <c r="D114" s="9" t="s">
        <v>93</v>
      </c>
      <c r="E114" s="86" t="s">
        <v>78</v>
      </c>
      <c r="F114" s="23" t="s">
        <v>335</v>
      </c>
      <c r="G114" s="35">
        <v>200</v>
      </c>
      <c r="H114" s="25" t="s">
        <v>194</v>
      </c>
      <c r="I114" s="25"/>
      <c r="J114" s="35">
        <v>200</v>
      </c>
      <c r="K114" s="26">
        <v>3</v>
      </c>
      <c r="L114" s="26" t="s">
        <v>138</v>
      </c>
      <c r="M114" s="39" t="s">
        <v>106</v>
      </c>
      <c r="N114" s="27">
        <v>11930</v>
      </c>
      <c r="O114" s="27">
        <v>2775</v>
      </c>
      <c r="P114" s="27">
        <v>14705</v>
      </c>
      <c r="Q114" s="28" t="s">
        <v>99</v>
      </c>
      <c r="R114" s="29">
        <f t="shared" si="2"/>
        <v>18.871132267936076</v>
      </c>
      <c r="S114" s="30">
        <v>1125</v>
      </c>
      <c r="T114" s="31">
        <v>140</v>
      </c>
      <c r="U114" s="31">
        <v>1870</v>
      </c>
      <c r="V114" s="31">
        <v>7.49</v>
      </c>
      <c r="W114" s="32">
        <v>0</v>
      </c>
      <c r="X114" s="32">
        <v>0</v>
      </c>
      <c r="Y114" s="37"/>
    </row>
    <row r="115" spans="1:25" ht="15" x14ac:dyDescent="0.25">
      <c r="A115" s="9" t="s">
        <v>114</v>
      </c>
      <c r="B115" s="22" t="s">
        <v>336</v>
      </c>
      <c r="C115" s="52" t="s">
        <v>193</v>
      </c>
      <c r="D115" s="9" t="s">
        <v>116</v>
      </c>
      <c r="E115" s="86" t="s">
        <v>94</v>
      </c>
      <c r="F115" s="23" t="s">
        <v>95</v>
      </c>
      <c r="G115" s="24">
        <f>35</f>
        <v>35</v>
      </c>
      <c r="H115" s="38" t="s">
        <v>158</v>
      </c>
      <c r="I115" s="25"/>
      <c r="J115" s="26">
        <v>4</v>
      </c>
      <c r="K115" s="26">
        <v>2</v>
      </c>
      <c r="L115" s="26" t="s">
        <v>97</v>
      </c>
      <c r="M115" s="39" t="s">
        <v>135</v>
      </c>
      <c r="N115" s="27">
        <v>11925</v>
      </c>
      <c r="O115" s="27">
        <v>4890</v>
      </c>
      <c r="P115" s="27">
        <v>16815</v>
      </c>
      <c r="Q115" s="28" t="s">
        <v>99</v>
      </c>
      <c r="R115" s="29">
        <f t="shared" si="2"/>
        <v>29.081177520071368</v>
      </c>
      <c r="S115" s="30">
        <v>7630</v>
      </c>
      <c r="T115" s="31">
        <v>755</v>
      </c>
      <c r="U115" s="31">
        <v>3295</v>
      </c>
      <c r="V115" s="31">
        <v>22.91</v>
      </c>
      <c r="W115" s="32">
        <v>0</v>
      </c>
      <c r="X115" s="32">
        <v>0</v>
      </c>
      <c r="Y115" s="37"/>
    </row>
    <row r="116" spans="1:25" ht="15" x14ac:dyDescent="0.25">
      <c r="A116" s="22" t="s">
        <v>114</v>
      </c>
      <c r="B116" s="46" t="s">
        <v>337</v>
      </c>
      <c r="C116" s="52" t="s">
        <v>338</v>
      </c>
      <c r="D116" s="9" t="s">
        <v>93</v>
      </c>
      <c r="E116" s="86" t="s">
        <v>94</v>
      </c>
      <c r="F116" s="23" t="s">
        <v>117</v>
      </c>
      <c r="G116" s="24">
        <f>20</f>
        <v>20</v>
      </c>
      <c r="H116" s="25" t="s">
        <v>158</v>
      </c>
      <c r="I116" s="25" t="s">
        <v>122</v>
      </c>
      <c r="J116" s="26">
        <v>3</v>
      </c>
      <c r="K116" s="26">
        <v>2</v>
      </c>
      <c r="L116" s="26" t="s">
        <v>97</v>
      </c>
      <c r="M116" s="39" t="s">
        <v>135</v>
      </c>
      <c r="N116" s="27">
        <v>13000</v>
      </c>
      <c r="O116" s="27">
        <v>6150</v>
      </c>
      <c r="P116" s="27">
        <v>19155</v>
      </c>
      <c r="Q116" s="28" t="s">
        <v>99</v>
      </c>
      <c r="R116" s="29">
        <f t="shared" si="2"/>
        <v>32.10649960845732</v>
      </c>
      <c r="S116" s="30">
        <v>190</v>
      </c>
      <c r="T116" s="31">
        <v>890</v>
      </c>
      <c r="U116" s="31">
        <v>3320</v>
      </c>
      <c r="V116" s="31">
        <v>26.81</v>
      </c>
      <c r="W116" s="32">
        <v>321</v>
      </c>
      <c r="X116" s="33">
        <v>2049</v>
      </c>
      <c r="Y116" s="32">
        <v>15.666180000000001</v>
      </c>
    </row>
    <row r="117" spans="1:25" ht="15" x14ac:dyDescent="0.25">
      <c r="A117" s="22" t="s">
        <v>89</v>
      </c>
      <c r="B117" s="34" t="s">
        <v>339</v>
      </c>
      <c r="C117" s="52" t="s">
        <v>101</v>
      </c>
      <c r="D117" s="9" t="s">
        <v>102</v>
      </c>
      <c r="E117" s="86" t="s">
        <v>94</v>
      </c>
      <c r="F117" s="23" t="s">
        <v>95</v>
      </c>
      <c r="G117" s="24">
        <f>35</f>
        <v>35</v>
      </c>
      <c r="H117" s="25" t="s">
        <v>111</v>
      </c>
      <c r="I117" s="25"/>
      <c r="J117" s="26">
        <v>4</v>
      </c>
      <c r="K117" s="26">
        <v>3</v>
      </c>
      <c r="L117" s="26"/>
      <c r="M117" s="39" t="s">
        <v>113</v>
      </c>
      <c r="N117" s="27">
        <v>17065</v>
      </c>
      <c r="O117" s="27">
        <v>3555</v>
      </c>
      <c r="P117" s="27">
        <v>20620</v>
      </c>
      <c r="Q117" s="28" t="s">
        <v>99</v>
      </c>
      <c r="R117" s="29">
        <f t="shared" si="2"/>
        <v>17.24054316197866</v>
      </c>
      <c r="S117" s="30">
        <v>75</v>
      </c>
      <c r="T117" s="31">
        <v>555</v>
      </c>
      <c r="U117" s="31">
        <v>3820</v>
      </c>
      <c r="V117" s="31">
        <v>14.53</v>
      </c>
      <c r="W117" s="32">
        <v>1732</v>
      </c>
      <c r="X117" s="33">
        <v>14239</v>
      </c>
      <c r="Y117" s="32">
        <v>12.163779999999999</v>
      </c>
    </row>
    <row r="118" spans="1:25" ht="15" x14ac:dyDescent="0.25">
      <c r="A118" s="9" t="s">
        <v>89</v>
      </c>
      <c r="B118" s="34" t="s">
        <v>340</v>
      </c>
      <c r="C118" s="52" t="s">
        <v>341</v>
      </c>
      <c r="D118" s="9" t="s">
        <v>102</v>
      </c>
      <c r="E118" s="86" t="s">
        <v>132</v>
      </c>
      <c r="F118" s="23" t="s">
        <v>95</v>
      </c>
      <c r="G118" s="24">
        <f>81</f>
        <v>81</v>
      </c>
      <c r="H118" s="25" t="s">
        <v>194</v>
      </c>
      <c r="I118" s="25"/>
      <c r="J118" s="26">
        <v>9</v>
      </c>
      <c r="K118" s="26">
        <v>3</v>
      </c>
      <c r="L118" s="26" t="s">
        <v>123</v>
      </c>
      <c r="M118" s="39" t="s">
        <v>106</v>
      </c>
      <c r="N118" s="27">
        <v>17100</v>
      </c>
      <c r="O118" s="27">
        <v>1570</v>
      </c>
      <c r="P118" s="27">
        <v>18665</v>
      </c>
      <c r="Q118" s="28" t="s">
        <v>99</v>
      </c>
      <c r="R118" s="29">
        <f t="shared" si="2"/>
        <v>8.4114653094026259</v>
      </c>
      <c r="S118" s="30">
        <v>1300</v>
      </c>
      <c r="T118" s="31">
        <v>115</v>
      </c>
      <c r="U118" s="31">
        <v>1780</v>
      </c>
      <c r="V118" s="31">
        <v>6.46</v>
      </c>
      <c r="W118" s="32">
        <v>0</v>
      </c>
      <c r="X118" s="32">
        <v>0</v>
      </c>
      <c r="Y118" s="37"/>
    </row>
    <row r="119" spans="1:25" ht="15" x14ac:dyDescent="0.25">
      <c r="A119" s="9" t="s">
        <v>89</v>
      </c>
      <c r="B119" s="34" t="s">
        <v>343</v>
      </c>
      <c r="C119" s="52" t="s">
        <v>344</v>
      </c>
      <c r="D119" s="9" t="s">
        <v>93</v>
      </c>
      <c r="E119" s="86" t="s">
        <v>94</v>
      </c>
      <c r="F119" s="23" t="s">
        <v>128</v>
      </c>
      <c r="G119" s="24">
        <f>67</f>
        <v>67</v>
      </c>
      <c r="H119" s="25" t="s">
        <v>292</v>
      </c>
      <c r="I119" s="25"/>
      <c r="J119" s="26">
        <v>7</v>
      </c>
      <c r="K119" s="26">
        <v>3</v>
      </c>
      <c r="L119" s="26"/>
      <c r="M119" s="39" t="s">
        <v>135</v>
      </c>
      <c r="N119" s="27">
        <v>22170</v>
      </c>
      <c r="O119" s="27">
        <v>2360</v>
      </c>
      <c r="P119" s="27">
        <v>24530</v>
      </c>
      <c r="Q119" s="28" t="s">
        <v>146</v>
      </c>
      <c r="R119" s="29">
        <f t="shared" si="2"/>
        <v>9.6208724011414599</v>
      </c>
      <c r="S119" s="30">
        <v>30</v>
      </c>
      <c r="T119" s="31">
        <v>980</v>
      </c>
      <c r="U119" s="31">
        <v>2610</v>
      </c>
      <c r="V119" s="31">
        <v>37.549999999999997</v>
      </c>
      <c r="W119" s="32">
        <v>0</v>
      </c>
      <c r="X119" s="32">
        <v>0</v>
      </c>
      <c r="Y119" s="37"/>
    </row>
    <row r="120" spans="1:25" ht="15" x14ac:dyDescent="0.25">
      <c r="A120" s="9" t="s">
        <v>109</v>
      </c>
      <c r="B120" s="34" t="s">
        <v>345</v>
      </c>
      <c r="C120" s="52" t="s">
        <v>101</v>
      </c>
      <c r="D120" s="9" t="s">
        <v>62</v>
      </c>
      <c r="E120" s="86" t="s">
        <v>80</v>
      </c>
      <c r="F120" s="23" t="s">
        <v>117</v>
      </c>
      <c r="G120" s="35">
        <v>200</v>
      </c>
      <c r="H120" s="38" t="s">
        <v>144</v>
      </c>
      <c r="I120" s="25" t="s">
        <v>122</v>
      </c>
      <c r="J120" s="35">
        <v>200</v>
      </c>
      <c r="K120" s="26">
        <v>4</v>
      </c>
      <c r="L120" s="39" t="s">
        <v>119</v>
      </c>
      <c r="M120" s="39" t="s">
        <v>113</v>
      </c>
      <c r="N120" s="27">
        <v>3300</v>
      </c>
      <c r="O120" s="27">
        <v>1600</v>
      </c>
      <c r="P120" s="27">
        <v>4905</v>
      </c>
      <c r="Q120" s="28" t="s">
        <v>99</v>
      </c>
      <c r="R120" s="29">
        <f t="shared" si="2"/>
        <v>32.619775739041792</v>
      </c>
      <c r="S120" s="30">
        <v>945</v>
      </c>
      <c r="T120" s="31">
        <v>50</v>
      </c>
      <c r="U120" s="31">
        <v>630</v>
      </c>
      <c r="V120" s="31">
        <v>7.94</v>
      </c>
      <c r="W120" s="32">
        <v>0</v>
      </c>
      <c r="X120" s="32">
        <v>0</v>
      </c>
      <c r="Y120" s="37"/>
    </row>
    <row r="121" spans="1:25" ht="15" x14ac:dyDescent="0.25">
      <c r="A121" s="9" t="s">
        <v>114</v>
      </c>
      <c r="B121" s="34" t="s">
        <v>346</v>
      </c>
      <c r="C121" s="52" t="s">
        <v>344</v>
      </c>
      <c r="D121" s="9" t="s">
        <v>93</v>
      </c>
      <c r="E121" s="86" t="s">
        <v>132</v>
      </c>
      <c r="F121" s="23" t="s">
        <v>173</v>
      </c>
      <c r="G121" s="24">
        <v>4</v>
      </c>
      <c r="H121" s="38" t="s">
        <v>129</v>
      </c>
      <c r="I121" s="25" t="s">
        <v>122</v>
      </c>
      <c r="J121" s="26">
        <v>1</v>
      </c>
      <c r="K121" s="26">
        <v>2</v>
      </c>
      <c r="L121" s="26" t="s">
        <v>145</v>
      </c>
      <c r="M121" s="45" t="s">
        <v>133</v>
      </c>
      <c r="N121" s="27">
        <v>21540</v>
      </c>
      <c r="O121" s="27">
        <v>19635</v>
      </c>
      <c r="P121" s="27">
        <v>41180</v>
      </c>
      <c r="Q121" s="28" t="s">
        <v>146</v>
      </c>
      <c r="R121" s="29">
        <f t="shared" si="2"/>
        <v>47.680913064594463</v>
      </c>
      <c r="S121" s="30">
        <v>250</v>
      </c>
      <c r="T121" s="31">
        <v>4625</v>
      </c>
      <c r="U121" s="31">
        <v>13075</v>
      </c>
      <c r="V121" s="31">
        <v>35.369999999999997</v>
      </c>
      <c r="W121" s="32">
        <v>43835</v>
      </c>
      <c r="X121" s="33">
        <v>257253</v>
      </c>
      <c r="Y121" s="32">
        <v>17.039650000000002</v>
      </c>
    </row>
    <row r="122" spans="1:25" ht="15" x14ac:dyDescent="0.25">
      <c r="A122" s="22" t="s">
        <v>114</v>
      </c>
      <c r="B122" s="22" t="s">
        <v>350</v>
      </c>
      <c r="C122" s="52" t="s">
        <v>92</v>
      </c>
      <c r="D122" s="9" t="s">
        <v>93</v>
      </c>
      <c r="E122" s="86" t="s">
        <v>94</v>
      </c>
      <c r="F122" s="23" t="s">
        <v>104</v>
      </c>
      <c r="G122" s="35">
        <v>200</v>
      </c>
      <c r="H122" s="25" t="s">
        <v>111</v>
      </c>
      <c r="I122" s="25"/>
      <c r="J122" s="50">
        <v>0</v>
      </c>
      <c r="K122" s="26">
        <v>4</v>
      </c>
      <c r="L122" s="26" t="s">
        <v>176</v>
      </c>
      <c r="M122" s="39" t="s">
        <v>113</v>
      </c>
      <c r="N122" s="27">
        <v>10510</v>
      </c>
      <c r="O122" s="36">
        <v>625</v>
      </c>
      <c r="P122" s="27">
        <v>11135</v>
      </c>
      <c r="Q122" s="28" t="s">
        <v>99</v>
      </c>
      <c r="R122" s="29">
        <f t="shared" si="2"/>
        <v>5.6129321957790754</v>
      </c>
      <c r="S122" s="30">
        <v>7125</v>
      </c>
      <c r="T122" s="31">
        <v>95</v>
      </c>
      <c r="U122" s="31">
        <v>1515</v>
      </c>
      <c r="V122" s="31">
        <v>6.27</v>
      </c>
      <c r="W122" s="32">
        <v>0</v>
      </c>
      <c r="X122" s="32">
        <v>0</v>
      </c>
      <c r="Y122" s="37"/>
    </row>
    <row r="123" spans="1:25" ht="15" x14ac:dyDescent="0.25">
      <c r="A123" s="22" t="s">
        <v>109</v>
      </c>
      <c r="B123" s="46" t="s">
        <v>351</v>
      </c>
      <c r="C123" s="52" t="s">
        <v>143</v>
      </c>
      <c r="D123" s="9" t="s">
        <v>116</v>
      </c>
      <c r="E123" s="86" t="s">
        <v>94</v>
      </c>
      <c r="F123" s="23" t="s">
        <v>128</v>
      </c>
      <c r="G123" s="24">
        <v>9</v>
      </c>
      <c r="H123" s="25" t="s">
        <v>144</v>
      </c>
      <c r="I123" s="25"/>
      <c r="J123" s="26">
        <v>1</v>
      </c>
      <c r="K123" s="26">
        <v>2</v>
      </c>
      <c r="L123" s="26" t="s">
        <v>145</v>
      </c>
      <c r="M123" s="39" t="s">
        <v>135</v>
      </c>
      <c r="N123" s="27">
        <v>16500</v>
      </c>
      <c r="O123" s="27">
        <v>9580</v>
      </c>
      <c r="P123" s="27">
        <v>26080</v>
      </c>
      <c r="Q123" s="28" t="s">
        <v>146</v>
      </c>
      <c r="R123" s="29">
        <f t="shared" si="2"/>
        <v>36.733128834355824</v>
      </c>
      <c r="S123" s="30">
        <v>2080</v>
      </c>
      <c r="T123" s="31">
        <v>1565</v>
      </c>
      <c r="U123" s="31">
        <v>6815</v>
      </c>
      <c r="V123" s="31">
        <v>22.96</v>
      </c>
      <c r="W123" s="32">
        <v>846</v>
      </c>
      <c r="X123" s="33">
        <v>15539</v>
      </c>
      <c r="Y123" s="32">
        <v>5.4443659999999996</v>
      </c>
    </row>
    <row r="124" spans="1:25" ht="15" x14ac:dyDescent="0.25">
      <c r="A124" s="9" t="s">
        <v>89</v>
      </c>
      <c r="B124" s="22" t="s">
        <v>352</v>
      </c>
      <c r="C124" s="52" t="s">
        <v>101</v>
      </c>
      <c r="D124" s="9" t="s">
        <v>102</v>
      </c>
      <c r="E124" s="86" t="s">
        <v>132</v>
      </c>
      <c r="F124" s="23" t="s">
        <v>95</v>
      </c>
      <c r="G124" s="35">
        <v>200</v>
      </c>
      <c r="H124" s="25" t="s">
        <v>129</v>
      </c>
      <c r="I124" s="25" t="s">
        <v>122</v>
      </c>
      <c r="J124" s="35">
        <v>200</v>
      </c>
      <c r="K124" s="26">
        <v>3</v>
      </c>
      <c r="L124" s="26" t="s">
        <v>138</v>
      </c>
      <c r="M124" s="39" t="s">
        <v>106</v>
      </c>
      <c r="N124" s="27">
        <v>9100</v>
      </c>
      <c r="O124" s="27">
        <v>1960</v>
      </c>
      <c r="P124" s="27">
        <v>11055</v>
      </c>
      <c r="Q124" s="28" t="s">
        <v>99</v>
      </c>
      <c r="R124" s="29">
        <f t="shared" si="2"/>
        <v>17.729534147444596</v>
      </c>
      <c r="S124" s="30">
        <v>1905</v>
      </c>
      <c r="T124" s="31">
        <v>305</v>
      </c>
      <c r="U124" s="31">
        <v>1520</v>
      </c>
      <c r="V124" s="31">
        <v>20.07</v>
      </c>
      <c r="W124" s="32">
        <v>0</v>
      </c>
      <c r="X124" s="32">
        <v>0</v>
      </c>
      <c r="Y124" s="37"/>
    </row>
    <row r="125" spans="1:25" ht="15" x14ac:dyDescent="0.25">
      <c r="A125" s="9" t="s">
        <v>114</v>
      </c>
      <c r="B125" s="52" t="s">
        <v>353</v>
      </c>
      <c r="C125" s="52" t="s">
        <v>127</v>
      </c>
      <c r="D125" s="9" t="s">
        <v>93</v>
      </c>
      <c r="E125" s="86" t="s">
        <v>132</v>
      </c>
      <c r="F125" s="23" t="s">
        <v>128</v>
      </c>
      <c r="G125" s="24">
        <f>49</f>
        <v>49</v>
      </c>
      <c r="H125" s="38" t="s">
        <v>118</v>
      </c>
      <c r="I125" s="25" t="s">
        <v>122</v>
      </c>
      <c r="J125" s="26">
        <v>5</v>
      </c>
      <c r="K125" s="26">
        <v>3</v>
      </c>
      <c r="L125" s="26" t="s">
        <v>123</v>
      </c>
      <c r="M125" s="39" t="s">
        <v>106</v>
      </c>
      <c r="N125" s="27">
        <v>25610</v>
      </c>
      <c r="O125" s="27">
        <v>3950</v>
      </c>
      <c r="P125" s="27">
        <v>29555</v>
      </c>
      <c r="Q125" s="28" t="s">
        <v>146</v>
      </c>
      <c r="R125" s="29">
        <f t="shared" si="2"/>
        <v>13.364912874302149</v>
      </c>
      <c r="S125" s="30">
        <v>190</v>
      </c>
      <c r="T125" s="31">
        <v>475</v>
      </c>
      <c r="U125" s="31">
        <v>3990</v>
      </c>
      <c r="V125" s="31">
        <v>11.9</v>
      </c>
      <c r="W125" s="32">
        <v>0</v>
      </c>
      <c r="X125" s="32">
        <v>0</v>
      </c>
      <c r="Y125" s="37"/>
    </row>
    <row r="126" spans="1:25" ht="15" x14ac:dyDescent="0.25">
      <c r="A126" s="22" t="s">
        <v>89</v>
      </c>
      <c r="B126" s="22" t="s">
        <v>354</v>
      </c>
      <c r="C126" s="52" t="s">
        <v>355</v>
      </c>
      <c r="D126" s="9" t="s">
        <v>102</v>
      </c>
      <c r="E126" s="86" t="s">
        <v>94</v>
      </c>
      <c r="F126" s="23" t="s">
        <v>95</v>
      </c>
      <c r="G126" s="24">
        <f>61</f>
        <v>61</v>
      </c>
      <c r="H126" s="25" t="s">
        <v>96</v>
      </c>
      <c r="I126" s="25"/>
      <c r="J126" s="26">
        <v>7</v>
      </c>
      <c r="K126" s="26">
        <v>3</v>
      </c>
      <c r="L126" s="26" t="s">
        <v>356</v>
      </c>
      <c r="M126" s="39" t="s">
        <v>106</v>
      </c>
      <c r="N126" s="27">
        <v>15040</v>
      </c>
      <c r="O126" s="27">
        <v>1985</v>
      </c>
      <c r="P126" s="27">
        <v>17025</v>
      </c>
      <c r="Q126" s="28" t="s">
        <v>99</v>
      </c>
      <c r="R126" s="29">
        <f t="shared" si="2"/>
        <v>11.659324522760645</v>
      </c>
      <c r="S126" s="30">
        <v>340</v>
      </c>
      <c r="T126" s="31">
        <v>135</v>
      </c>
      <c r="U126" s="31">
        <v>1400</v>
      </c>
      <c r="V126" s="31">
        <v>9.64</v>
      </c>
      <c r="W126" s="32">
        <v>0</v>
      </c>
      <c r="X126" s="32">
        <v>0</v>
      </c>
      <c r="Y126" s="37"/>
    </row>
    <row r="127" spans="1:25" ht="15" x14ac:dyDescent="0.25">
      <c r="A127" s="9" t="s">
        <v>109</v>
      </c>
      <c r="B127" s="22" t="s">
        <v>357</v>
      </c>
      <c r="C127" s="52" t="s">
        <v>246</v>
      </c>
      <c r="D127" s="9" t="s">
        <v>62</v>
      </c>
      <c r="E127" s="86" t="s">
        <v>80</v>
      </c>
      <c r="F127" s="23" t="s">
        <v>117</v>
      </c>
      <c r="G127" s="24">
        <f>81</f>
        <v>81</v>
      </c>
      <c r="H127" s="25" t="s">
        <v>129</v>
      </c>
      <c r="I127" s="25" t="s">
        <v>122</v>
      </c>
      <c r="J127" s="26">
        <v>9</v>
      </c>
      <c r="K127" s="26">
        <v>3</v>
      </c>
      <c r="L127" s="26" t="s">
        <v>97</v>
      </c>
      <c r="M127" s="39" t="s">
        <v>106</v>
      </c>
      <c r="N127" s="27">
        <v>12440</v>
      </c>
      <c r="O127" s="27">
        <v>6445</v>
      </c>
      <c r="P127" s="27">
        <v>18885</v>
      </c>
      <c r="Q127" s="28" t="s">
        <v>99</v>
      </c>
      <c r="R127" s="29">
        <f t="shared" si="2"/>
        <v>34.127614508869478</v>
      </c>
      <c r="S127" s="30">
        <v>2940</v>
      </c>
      <c r="T127" s="31">
        <v>620</v>
      </c>
      <c r="U127" s="31">
        <v>2475</v>
      </c>
      <c r="V127" s="31">
        <v>25.05</v>
      </c>
      <c r="W127" s="32">
        <v>0</v>
      </c>
      <c r="X127" s="32">
        <v>0</v>
      </c>
      <c r="Y127" s="37"/>
    </row>
    <row r="128" spans="1:25" ht="15" x14ac:dyDescent="0.25">
      <c r="A128" s="9" t="s">
        <v>114</v>
      </c>
      <c r="B128" s="22" t="s">
        <v>358</v>
      </c>
      <c r="C128" s="52" t="s">
        <v>359</v>
      </c>
      <c r="D128" s="9" t="s">
        <v>116</v>
      </c>
      <c r="E128" s="86" t="s">
        <v>94</v>
      </c>
      <c r="F128" s="23" t="s">
        <v>117</v>
      </c>
      <c r="G128" s="35">
        <v>200</v>
      </c>
      <c r="H128" s="25" t="s">
        <v>158</v>
      </c>
      <c r="I128" s="25"/>
      <c r="J128" s="35">
        <v>200</v>
      </c>
      <c r="K128" s="26">
        <v>3</v>
      </c>
      <c r="L128" s="26" t="s">
        <v>178</v>
      </c>
      <c r="M128" s="39" t="s">
        <v>113</v>
      </c>
      <c r="N128" s="27">
        <v>7325</v>
      </c>
      <c r="O128" s="36">
        <v>445</v>
      </c>
      <c r="P128" s="27">
        <v>7770</v>
      </c>
      <c r="Q128" s="28" t="s">
        <v>99</v>
      </c>
      <c r="R128" s="29">
        <f t="shared" si="2"/>
        <v>5.7271557271557274</v>
      </c>
      <c r="S128" s="30">
        <v>6555</v>
      </c>
      <c r="T128" s="31">
        <v>125</v>
      </c>
      <c r="U128" s="31">
        <v>1245</v>
      </c>
      <c r="V128" s="31">
        <v>10.039999999999999</v>
      </c>
      <c r="W128" s="32">
        <v>0</v>
      </c>
      <c r="X128" s="32">
        <v>0</v>
      </c>
      <c r="Y128" s="37"/>
    </row>
    <row r="129" spans="1:25" ht="15" x14ac:dyDescent="0.25">
      <c r="A129" s="22" t="s">
        <v>114</v>
      </c>
      <c r="B129" s="22" t="s">
        <v>360</v>
      </c>
      <c r="C129" s="52" t="s">
        <v>163</v>
      </c>
      <c r="D129" s="9" t="s">
        <v>93</v>
      </c>
      <c r="E129" s="86" t="s">
        <v>103</v>
      </c>
      <c r="F129" s="23" t="s">
        <v>117</v>
      </c>
      <c r="G129" s="24">
        <f>81</f>
        <v>81</v>
      </c>
      <c r="H129" s="25" t="s">
        <v>144</v>
      </c>
      <c r="I129" s="25"/>
      <c r="J129" s="26">
        <v>9</v>
      </c>
      <c r="K129" s="26">
        <v>4</v>
      </c>
      <c r="L129" s="26" t="s">
        <v>138</v>
      </c>
      <c r="M129" s="39" t="s">
        <v>106</v>
      </c>
      <c r="N129" s="27">
        <v>18190</v>
      </c>
      <c r="O129" s="36">
        <v>860</v>
      </c>
      <c r="P129" s="27">
        <v>19045</v>
      </c>
      <c r="Q129" s="28" t="s">
        <v>99</v>
      </c>
      <c r="R129" s="29">
        <f t="shared" si="2"/>
        <v>4.5156208978734576</v>
      </c>
      <c r="S129" s="30">
        <v>65</v>
      </c>
      <c r="T129" s="31">
        <v>215</v>
      </c>
      <c r="U129" s="31">
        <v>2490</v>
      </c>
      <c r="V129" s="31">
        <v>8.6300000000000008</v>
      </c>
      <c r="W129" s="32">
        <v>0</v>
      </c>
      <c r="X129" s="32">
        <v>0</v>
      </c>
      <c r="Y129" s="37"/>
    </row>
    <row r="130" spans="1:25" ht="15" x14ac:dyDescent="0.25">
      <c r="A130" s="22" t="s">
        <v>89</v>
      </c>
      <c r="B130" s="22" t="s">
        <v>361</v>
      </c>
      <c r="C130" s="52" t="s">
        <v>362</v>
      </c>
      <c r="D130" s="9" t="s">
        <v>102</v>
      </c>
      <c r="E130" s="86" t="s">
        <v>94</v>
      </c>
      <c r="F130" s="23" t="s">
        <v>95</v>
      </c>
      <c r="G130" s="35">
        <v>200</v>
      </c>
      <c r="H130" s="25" t="s">
        <v>144</v>
      </c>
      <c r="I130" s="25"/>
      <c r="J130" s="35">
        <v>200</v>
      </c>
      <c r="K130" s="26">
        <v>3</v>
      </c>
      <c r="L130" s="39" t="s">
        <v>119</v>
      </c>
      <c r="M130" s="39" t="s">
        <v>113</v>
      </c>
      <c r="N130" s="27">
        <v>9435</v>
      </c>
      <c r="O130" s="36">
        <v>640</v>
      </c>
      <c r="P130" s="27">
        <v>10075</v>
      </c>
      <c r="Q130" s="28" t="s">
        <v>99</v>
      </c>
      <c r="R130" s="29">
        <f t="shared" si="2"/>
        <v>6.3523573200992551</v>
      </c>
      <c r="S130" s="30">
        <v>3510</v>
      </c>
      <c r="T130" s="31">
        <v>265</v>
      </c>
      <c r="U130" s="31">
        <v>2945</v>
      </c>
      <c r="V130" s="31">
        <v>9</v>
      </c>
      <c r="W130" s="32">
        <v>0</v>
      </c>
      <c r="X130" s="32">
        <v>0</v>
      </c>
      <c r="Y130" s="37"/>
    </row>
    <row r="131" spans="1:25" ht="15" x14ac:dyDescent="0.25">
      <c r="A131" s="22" t="s">
        <v>109</v>
      </c>
      <c r="B131" s="34" t="s">
        <v>363</v>
      </c>
      <c r="C131" s="52" t="s">
        <v>127</v>
      </c>
      <c r="D131" s="9" t="s">
        <v>64</v>
      </c>
      <c r="E131" s="86" t="s">
        <v>132</v>
      </c>
      <c r="F131" s="23" t="s">
        <v>117</v>
      </c>
      <c r="G131" s="35">
        <v>200</v>
      </c>
      <c r="H131" s="25" t="s">
        <v>121</v>
      </c>
      <c r="I131" s="25"/>
      <c r="J131" s="35">
        <v>200</v>
      </c>
      <c r="K131" s="26" t="s">
        <v>141</v>
      </c>
      <c r="L131" s="42" t="s">
        <v>119</v>
      </c>
      <c r="M131" s="45" t="s">
        <v>133</v>
      </c>
      <c r="N131" s="36">
        <v>690</v>
      </c>
      <c r="O131" s="36">
        <v>60</v>
      </c>
      <c r="P131" s="36">
        <v>750</v>
      </c>
      <c r="Q131" s="28" t="s">
        <v>107</v>
      </c>
      <c r="R131" s="29">
        <f t="shared" si="2"/>
        <v>8</v>
      </c>
      <c r="S131" s="56">
        <v>0</v>
      </c>
      <c r="T131" s="31">
        <v>20</v>
      </c>
      <c r="U131" s="31">
        <v>280</v>
      </c>
      <c r="V131" s="31">
        <v>7.14</v>
      </c>
      <c r="W131" s="32">
        <v>0</v>
      </c>
      <c r="X131" s="32">
        <v>0</v>
      </c>
      <c r="Y131" s="37"/>
    </row>
    <row r="132" spans="1:25" ht="15" x14ac:dyDescent="0.25">
      <c r="A132" s="22" t="s">
        <v>89</v>
      </c>
      <c r="B132" s="46" t="s">
        <v>364</v>
      </c>
      <c r="C132" s="52" t="s">
        <v>365</v>
      </c>
      <c r="D132" s="9" t="s">
        <v>116</v>
      </c>
      <c r="E132" s="86" t="s">
        <v>94</v>
      </c>
      <c r="F132" s="23" t="s">
        <v>128</v>
      </c>
      <c r="G132" s="24">
        <v>16</v>
      </c>
      <c r="H132" s="25" t="s">
        <v>155</v>
      </c>
      <c r="I132" s="25" t="s">
        <v>122</v>
      </c>
      <c r="J132" s="26">
        <v>2</v>
      </c>
      <c r="K132" s="26">
        <v>2</v>
      </c>
      <c r="L132" s="26" t="s">
        <v>145</v>
      </c>
      <c r="M132" s="39" t="s">
        <v>135</v>
      </c>
      <c r="N132" s="27">
        <v>15280</v>
      </c>
      <c r="O132" s="27">
        <v>4185</v>
      </c>
      <c r="P132" s="27">
        <v>19470</v>
      </c>
      <c r="Q132" s="28" t="s">
        <v>99</v>
      </c>
      <c r="R132" s="29">
        <f t="shared" si="2"/>
        <v>21.494607087827429</v>
      </c>
      <c r="S132" s="30">
        <v>3755</v>
      </c>
      <c r="T132" s="31">
        <v>805</v>
      </c>
      <c r="U132" s="31">
        <v>4370</v>
      </c>
      <c r="V132" s="31">
        <v>18.420000000000002</v>
      </c>
      <c r="W132" s="32">
        <v>719</v>
      </c>
      <c r="X132" s="33">
        <v>2309</v>
      </c>
      <c r="Y132" s="32">
        <v>31.139019999999999</v>
      </c>
    </row>
    <row r="133" spans="1:25" ht="15" x14ac:dyDescent="0.25">
      <c r="A133" s="9" t="s">
        <v>89</v>
      </c>
      <c r="B133" s="34" t="s">
        <v>366</v>
      </c>
      <c r="C133" s="52" t="s">
        <v>127</v>
      </c>
      <c r="D133" s="9" t="s">
        <v>102</v>
      </c>
      <c r="E133" s="86" t="s">
        <v>94</v>
      </c>
      <c r="F133" s="23" t="s">
        <v>95</v>
      </c>
      <c r="G133" s="35">
        <v>200</v>
      </c>
      <c r="H133" s="25" t="s">
        <v>155</v>
      </c>
      <c r="I133" s="25" t="s">
        <v>122</v>
      </c>
      <c r="J133" s="35">
        <v>200</v>
      </c>
      <c r="K133" s="26">
        <v>4</v>
      </c>
      <c r="L133" s="26" t="s">
        <v>367</v>
      </c>
      <c r="M133" s="39" t="s">
        <v>113</v>
      </c>
      <c r="N133" s="27">
        <v>6265</v>
      </c>
      <c r="O133" s="36">
        <v>350</v>
      </c>
      <c r="P133" s="27">
        <v>6620</v>
      </c>
      <c r="Q133" s="28" t="s">
        <v>99</v>
      </c>
      <c r="R133" s="29">
        <f t="shared" si="2"/>
        <v>5.287009063444108</v>
      </c>
      <c r="S133" s="30">
        <v>1835</v>
      </c>
      <c r="T133" s="31">
        <v>65</v>
      </c>
      <c r="U133" s="31">
        <v>865</v>
      </c>
      <c r="V133" s="31">
        <v>7.51</v>
      </c>
      <c r="W133" s="32">
        <v>0</v>
      </c>
      <c r="X133" s="32">
        <v>0</v>
      </c>
      <c r="Y133" s="37"/>
    </row>
    <row r="134" spans="1:25" ht="12.75" x14ac:dyDescent="0.2">
      <c r="D134" s="49"/>
      <c r="E134" s="49"/>
      <c r="F134" s="49"/>
    </row>
    <row r="135" spans="1:25" ht="12.75" x14ac:dyDescent="0.2">
      <c r="D135" s="49"/>
      <c r="E135" s="49"/>
      <c r="F135" s="49"/>
    </row>
    <row r="136" spans="1:25" ht="12.75" x14ac:dyDescent="0.2">
      <c r="D136" s="49"/>
      <c r="E136" s="49"/>
      <c r="F136" s="49"/>
    </row>
    <row r="137" spans="1:25" ht="12.75" x14ac:dyDescent="0.2">
      <c r="D137" s="49"/>
      <c r="E137" s="49"/>
      <c r="F137" s="49"/>
    </row>
    <row r="138" spans="1:25" ht="12.75" x14ac:dyDescent="0.2">
      <c r="D138" s="49"/>
      <c r="E138" s="49"/>
      <c r="F138" s="49"/>
    </row>
    <row r="139" spans="1:25" ht="12.75" x14ac:dyDescent="0.2">
      <c r="D139" s="49"/>
      <c r="E139" s="49"/>
      <c r="F139" s="49"/>
    </row>
    <row r="140" spans="1:25" ht="12.75" x14ac:dyDescent="0.2">
      <c r="D140" s="49"/>
      <c r="E140" s="49"/>
      <c r="F140" s="49"/>
    </row>
    <row r="141" spans="1:25" ht="12.75" x14ac:dyDescent="0.2">
      <c r="D141" s="49"/>
      <c r="E141" s="49"/>
      <c r="F141" s="49"/>
    </row>
    <row r="142" spans="1:25" ht="12.75" x14ac:dyDescent="0.2">
      <c r="D142" s="49"/>
      <c r="E142" s="49"/>
      <c r="F142" s="49"/>
    </row>
    <row r="143" spans="1:25" ht="12.75" x14ac:dyDescent="0.2">
      <c r="D143" s="49"/>
      <c r="E143" s="49"/>
      <c r="F143" s="49"/>
    </row>
    <row r="144" spans="1:25" ht="12.75" x14ac:dyDescent="0.2">
      <c r="D144" s="49"/>
      <c r="E144" s="49"/>
      <c r="F144" s="49"/>
    </row>
    <row r="145" spans="4:6" ht="12.75" x14ac:dyDescent="0.2">
      <c r="D145" s="49"/>
      <c r="E145" s="49"/>
      <c r="F145" s="49"/>
    </row>
    <row r="146" spans="4:6" ht="12.75" x14ac:dyDescent="0.2">
      <c r="D146" s="49"/>
      <c r="E146" s="49"/>
      <c r="F146" s="49"/>
    </row>
    <row r="147" spans="4:6" ht="12.75" x14ac:dyDescent="0.2">
      <c r="D147" s="49"/>
      <c r="E147" s="49"/>
      <c r="F147" s="49"/>
    </row>
    <row r="148" spans="4:6" ht="12.75" x14ac:dyDescent="0.2">
      <c r="D148" s="49"/>
      <c r="E148" s="49"/>
      <c r="F148" s="49"/>
    </row>
    <row r="149" spans="4:6" ht="12.75" x14ac:dyDescent="0.2">
      <c r="D149" s="49"/>
      <c r="E149" s="49"/>
      <c r="F149" s="49"/>
    </row>
    <row r="150" spans="4:6" ht="12.75" x14ac:dyDescent="0.2">
      <c r="D150" s="49"/>
      <c r="E150" s="49"/>
      <c r="F150" s="49"/>
    </row>
    <row r="151" spans="4:6" ht="12.75" x14ac:dyDescent="0.2">
      <c r="D151" s="49"/>
      <c r="E151" s="49"/>
      <c r="F151" s="49"/>
    </row>
    <row r="152" spans="4:6" ht="12.75" x14ac:dyDescent="0.2">
      <c r="D152" s="49"/>
      <c r="E152" s="49"/>
      <c r="F152" s="49"/>
    </row>
    <row r="153" spans="4:6" ht="12.75" x14ac:dyDescent="0.2">
      <c r="D153" s="49"/>
      <c r="E153" s="49"/>
      <c r="F153" s="49"/>
    </row>
    <row r="154" spans="4:6" ht="12.75" x14ac:dyDescent="0.2">
      <c r="D154" s="49"/>
      <c r="E154" s="49"/>
      <c r="F154" s="49"/>
    </row>
    <row r="155" spans="4:6" ht="12.75" x14ac:dyDescent="0.2">
      <c r="D155" s="49"/>
      <c r="E155" s="49"/>
      <c r="F155" s="49"/>
    </row>
    <row r="156" spans="4:6" ht="12.75" x14ac:dyDescent="0.2">
      <c r="D156" s="49"/>
      <c r="E156" s="49"/>
      <c r="F156" s="49"/>
    </row>
    <row r="157" spans="4:6" ht="12.75" x14ac:dyDescent="0.2">
      <c r="D157" s="49"/>
      <c r="E157" s="49"/>
      <c r="F157" s="49"/>
    </row>
    <row r="158" spans="4:6" ht="12.75" x14ac:dyDescent="0.2">
      <c r="D158" s="49"/>
      <c r="E158" s="49"/>
      <c r="F158" s="49"/>
    </row>
    <row r="159" spans="4:6" ht="12.75" x14ac:dyDescent="0.2">
      <c r="D159" s="49"/>
      <c r="E159" s="49"/>
      <c r="F159" s="49"/>
    </row>
    <row r="160" spans="4:6" ht="12.75" x14ac:dyDescent="0.2">
      <c r="D160" s="49"/>
      <c r="E160" s="49"/>
      <c r="F160" s="49"/>
    </row>
    <row r="161" spans="4:6" ht="12.75" x14ac:dyDescent="0.2">
      <c r="D161" s="49"/>
      <c r="E161" s="49"/>
      <c r="F161" s="49"/>
    </row>
    <row r="162" spans="4:6" ht="12.75" x14ac:dyDescent="0.2">
      <c r="D162" s="49"/>
      <c r="E162" s="49"/>
      <c r="F162" s="49"/>
    </row>
    <row r="163" spans="4:6" ht="12.75" x14ac:dyDescent="0.2">
      <c r="D163" s="49"/>
      <c r="E163" s="49"/>
      <c r="F163" s="49"/>
    </row>
    <row r="164" spans="4:6" ht="12.75" x14ac:dyDescent="0.2">
      <c r="D164" s="49"/>
      <c r="E164" s="49"/>
      <c r="F164" s="49"/>
    </row>
    <row r="165" spans="4:6" ht="12.75" x14ac:dyDescent="0.2">
      <c r="D165" s="49"/>
      <c r="E165" s="49"/>
      <c r="F165" s="49"/>
    </row>
    <row r="166" spans="4:6" ht="12.75" x14ac:dyDescent="0.2">
      <c r="D166" s="49"/>
      <c r="E166" s="49"/>
      <c r="F166" s="49"/>
    </row>
    <row r="167" spans="4:6" ht="12.75" x14ac:dyDescent="0.2">
      <c r="D167" s="49"/>
      <c r="E167" s="49"/>
      <c r="F167" s="49"/>
    </row>
    <row r="168" spans="4:6" ht="12.75" x14ac:dyDescent="0.2">
      <c r="D168" s="49"/>
      <c r="E168" s="49"/>
      <c r="F168" s="49"/>
    </row>
    <row r="169" spans="4:6" ht="12.75" x14ac:dyDescent="0.2">
      <c r="D169" s="49"/>
      <c r="E169" s="49"/>
      <c r="F169" s="49"/>
    </row>
    <row r="170" spans="4:6" ht="12.75" x14ac:dyDescent="0.2">
      <c r="D170" s="49"/>
      <c r="E170" s="49"/>
      <c r="F170" s="49"/>
    </row>
    <row r="171" spans="4:6" ht="12.75" x14ac:dyDescent="0.2">
      <c r="D171" s="49"/>
      <c r="E171" s="49"/>
      <c r="F171" s="49"/>
    </row>
    <row r="172" spans="4:6" ht="12.75" x14ac:dyDescent="0.2">
      <c r="D172" s="49"/>
      <c r="E172" s="49"/>
      <c r="F172" s="49"/>
    </row>
    <row r="173" spans="4:6" ht="12.75" x14ac:dyDescent="0.2">
      <c r="D173" s="49"/>
      <c r="E173" s="49"/>
      <c r="F173" s="49"/>
    </row>
    <row r="174" spans="4:6" ht="12.75" x14ac:dyDescent="0.2">
      <c r="D174" s="49"/>
      <c r="E174" s="49"/>
      <c r="F174" s="49"/>
    </row>
    <row r="175" spans="4:6" ht="12.75" x14ac:dyDescent="0.2">
      <c r="D175" s="49"/>
      <c r="E175" s="49"/>
      <c r="F175" s="49"/>
    </row>
    <row r="176" spans="4:6" ht="12.75" x14ac:dyDescent="0.2">
      <c r="D176" s="49"/>
      <c r="E176" s="49"/>
      <c r="F176" s="49"/>
    </row>
    <row r="177" spans="4:6" ht="12.75" x14ac:dyDescent="0.2">
      <c r="D177" s="49"/>
      <c r="E177" s="49"/>
      <c r="F177" s="49"/>
    </row>
    <row r="178" spans="4:6" ht="12.75" x14ac:dyDescent="0.2">
      <c r="D178" s="49"/>
      <c r="E178" s="49"/>
      <c r="F178" s="49"/>
    </row>
    <row r="179" spans="4:6" ht="12.75" x14ac:dyDescent="0.2">
      <c r="D179" s="49"/>
      <c r="E179" s="49"/>
      <c r="F179" s="49"/>
    </row>
    <row r="180" spans="4:6" ht="12.75" x14ac:dyDescent="0.2">
      <c r="D180" s="49"/>
      <c r="E180" s="49"/>
      <c r="F180" s="49"/>
    </row>
    <row r="181" spans="4:6" ht="12.75" x14ac:dyDescent="0.2">
      <c r="D181" s="49"/>
      <c r="E181" s="49"/>
      <c r="F181" s="49"/>
    </row>
    <row r="182" spans="4:6" ht="12.75" x14ac:dyDescent="0.2">
      <c r="D182" s="49"/>
      <c r="E182" s="49"/>
      <c r="F182" s="49"/>
    </row>
    <row r="183" spans="4:6" ht="12.75" x14ac:dyDescent="0.2">
      <c r="D183" s="49"/>
      <c r="E183" s="49"/>
      <c r="F183" s="49"/>
    </row>
    <row r="184" spans="4:6" ht="12.75" x14ac:dyDescent="0.2">
      <c r="D184" s="49"/>
      <c r="E184" s="49"/>
      <c r="F184" s="49"/>
    </row>
    <row r="185" spans="4:6" ht="12.75" x14ac:dyDescent="0.2">
      <c r="D185" s="49"/>
      <c r="E185" s="49"/>
      <c r="F185" s="49"/>
    </row>
    <row r="186" spans="4:6" ht="12.75" x14ac:dyDescent="0.2">
      <c r="D186" s="49"/>
      <c r="E186" s="49"/>
      <c r="F186" s="49"/>
    </row>
    <row r="187" spans="4:6" ht="12.75" x14ac:dyDescent="0.2">
      <c r="D187" s="49"/>
      <c r="E187" s="49"/>
      <c r="F187" s="49"/>
    </row>
    <row r="188" spans="4:6" ht="12.75" x14ac:dyDescent="0.2">
      <c r="D188" s="49"/>
      <c r="E188" s="49"/>
      <c r="F188" s="49"/>
    </row>
    <row r="189" spans="4:6" ht="12.75" x14ac:dyDescent="0.2">
      <c r="D189" s="49"/>
      <c r="E189" s="49"/>
      <c r="F189" s="49"/>
    </row>
    <row r="190" spans="4:6" ht="12.75" x14ac:dyDescent="0.2">
      <c r="D190" s="49"/>
      <c r="E190" s="49"/>
      <c r="F190" s="49"/>
    </row>
    <row r="191" spans="4:6" ht="12.75" x14ac:dyDescent="0.2">
      <c r="D191" s="49"/>
      <c r="E191" s="49"/>
      <c r="F191" s="49"/>
    </row>
    <row r="192" spans="4:6" ht="12.75" x14ac:dyDescent="0.2">
      <c r="D192" s="49"/>
      <c r="E192" s="49"/>
      <c r="F192" s="49"/>
    </row>
    <row r="193" spans="4:6" ht="12.75" x14ac:dyDescent="0.2">
      <c r="D193" s="49"/>
      <c r="E193" s="49"/>
      <c r="F193" s="49"/>
    </row>
    <row r="194" spans="4:6" ht="12.75" x14ac:dyDescent="0.2">
      <c r="D194" s="49"/>
      <c r="E194" s="49"/>
      <c r="F194" s="49"/>
    </row>
    <row r="195" spans="4:6" ht="12.75" x14ac:dyDescent="0.2">
      <c r="D195" s="49"/>
      <c r="E195" s="49"/>
      <c r="F195" s="49"/>
    </row>
    <row r="196" spans="4:6" ht="12.75" x14ac:dyDescent="0.2">
      <c r="D196" s="49"/>
      <c r="E196" s="49"/>
      <c r="F196" s="49"/>
    </row>
    <row r="197" spans="4:6" ht="12.75" x14ac:dyDescent="0.2">
      <c r="D197" s="49"/>
      <c r="E197" s="49"/>
      <c r="F197" s="49"/>
    </row>
    <row r="198" spans="4:6" ht="12.75" x14ac:dyDescent="0.2">
      <c r="D198" s="49"/>
      <c r="E198" s="49"/>
      <c r="F198" s="49"/>
    </row>
    <row r="199" spans="4:6" ht="12.75" x14ac:dyDescent="0.2">
      <c r="D199" s="49"/>
      <c r="E199" s="49"/>
      <c r="F199" s="49"/>
    </row>
    <row r="200" spans="4:6" ht="12.75" x14ac:dyDescent="0.2">
      <c r="D200" s="49"/>
      <c r="E200" s="49"/>
      <c r="F200" s="49"/>
    </row>
    <row r="201" spans="4:6" ht="12.75" x14ac:dyDescent="0.2">
      <c r="D201" s="49"/>
      <c r="E201" s="49"/>
      <c r="F201" s="49"/>
    </row>
    <row r="202" spans="4:6" ht="12.75" x14ac:dyDescent="0.2">
      <c r="D202" s="49"/>
      <c r="E202" s="49"/>
      <c r="F202" s="49"/>
    </row>
    <row r="203" spans="4:6" ht="12.75" x14ac:dyDescent="0.2">
      <c r="D203" s="49"/>
      <c r="E203" s="49"/>
      <c r="F203" s="49"/>
    </row>
    <row r="204" spans="4:6" ht="12.75" x14ac:dyDescent="0.2">
      <c r="D204" s="49"/>
      <c r="E204" s="49"/>
      <c r="F204" s="49"/>
    </row>
    <row r="205" spans="4:6" ht="12.75" x14ac:dyDescent="0.2">
      <c r="D205" s="49"/>
      <c r="E205" s="49"/>
      <c r="F205" s="49"/>
    </row>
    <row r="206" spans="4:6" ht="12.75" x14ac:dyDescent="0.2">
      <c r="D206" s="62"/>
      <c r="E206" s="49"/>
      <c r="F206" s="49"/>
    </row>
    <row r="207" spans="4:6" ht="12.75" x14ac:dyDescent="0.2">
      <c r="D207" s="49"/>
      <c r="E207" s="49"/>
      <c r="F207" s="49"/>
    </row>
    <row r="208" spans="4:6" ht="12.75" x14ac:dyDescent="0.2">
      <c r="D208" s="49"/>
      <c r="E208" s="49"/>
      <c r="F208" s="49"/>
    </row>
    <row r="209" spans="4:6" ht="12.75" x14ac:dyDescent="0.2">
      <c r="D209" s="49"/>
      <c r="E209" s="49"/>
      <c r="F209" s="49"/>
    </row>
    <row r="210" spans="4:6" ht="12.75" x14ac:dyDescent="0.2">
      <c r="D210" s="49"/>
      <c r="E210" s="49"/>
      <c r="F210" s="49"/>
    </row>
    <row r="211" spans="4:6" ht="12.75" x14ac:dyDescent="0.2">
      <c r="D211" s="49"/>
      <c r="E211" s="49"/>
      <c r="F211" s="49"/>
    </row>
    <row r="212" spans="4:6" ht="12.75" x14ac:dyDescent="0.2">
      <c r="D212" s="23"/>
      <c r="E212" s="49"/>
      <c r="F212" s="49"/>
    </row>
    <row r="213" spans="4:6" ht="12.75" x14ac:dyDescent="0.2">
      <c r="D213" s="49"/>
      <c r="E213" s="49"/>
      <c r="F213" s="49"/>
    </row>
    <row r="214" spans="4:6" ht="12.75" x14ac:dyDescent="0.2">
      <c r="D214" s="49"/>
      <c r="E214" s="49"/>
      <c r="F214" s="49"/>
    </row>
    <row r="215" spans="4:6" ht="12.75" x14ac:dyDescent="0.2">
      <c r="D215" s="49"/>
      <c r="E215" s="49"/>
      <c r="F215" s="49"/>
    </row>
    <row r="216" spans="4:6" ht="12.75" x14ac:dyDescent="0.2">
      <c r="D216" s="49"/>
      <c r="E216" s="49"/>
      <c r="F216" s="49"/>
    </row>
    <row r="217" spans="4:6" ht="12.75" x14ac:dyDescent="0.2">
      <c r="D217" s="49"/>
      <c r="E217" s="49"/>
      <c r="F217" s="49"/>
    </row>
    <row r="218" spans="4:6" ht="12.75" x14ac:dyDescent="0.2">
      <c r="D218" s="49"/>
      <c r="E218" s="49"/>
      <c r="F218" s="49"/>
    </row>
    <row r="219" spans="4:6" ht="12.75" x14ac:dyDescent="0.2">
      <c r="D219" s="49"/>
      <c r="E219" s="49"/>
      <c r="F219" s="49"/>
    </row>
    <row r="220" spans="4:6" ht="12.75" x14ac:dyDescent="0.2">
      <c r="D220" s="49"/>
      <c r="E220" s="49"/>
      <c r="F220" s="49"/>
    </row>
    <row r="221" spans="4:6" ht="12.75" x14ac:dyDescent="0.2">
      <c r="D221" s="49"/>
      <c r="E221" s="49"/>
      <c r="F221" s="49"/>
    </row>
    <row r="222" spans="4:6" ht="12.75" x14ac:dyDescent="0.2">
      <c r="D222" s="49"/>
      <c r="E222" s="49"/>
      <c r="F222" s="49"/>
    </row>
    <row r="223" spans="4:6" ht="12.75" x14ac:dyDescent="0.2">
      <c r="D223" s="49"/>
      <c r="E223" s="49"/>
      <c r="F223" s="49"/>
    </row>
    <row r="224" spans="4:6" ht="12.75" x14ac:dyDescent="0.2">
      <c r="D224" s="49"/>
      <c r="E224" s="49"/>
      <c r="F224" s="49"/>
    </row>
    <row r="225" spans="4:6" ht="12.75" x14ac:dyDescent="0.2">
      <c r="D225" s="49"/>
      <c r="E225" s="49"/>
      <c r="F225" s="49"/>
    </row>
    <row r="226" spans="4:6" ht="12.75" x14ac:dyDescent="0.2">
      <c r="D226" s="49"/>
      <c r="E226" s="49"/>
      <c r="F226" s="49"/>
    </row>
    <row r="227" spans="4:6" ht="12.75" x14ac:dyDescent="0.2">
      <c r="D227" s="49"/>
      <c r="E227" s="49"/>
      <c r="F227" s="49"/>
    </row>
    <row r="228" spans="4:6" ht="12.75" x14ac:dyDescent="0.2">
      <c r="D228" s="49"/>
      <c r="E228" s="49"/>
      <c r="F228" s="49"/>
    </row>
    <row r="229" spans="4:6" ht="12.75" x14ac:dyDescent="0.2">
      <c r="D229" s="49"/>
      <c r="E229" s="49"/>
      <c r="F229" s="49"/>
    </row>
    <row r="230" spans="4:6" ht="12.75" x14ac:dyDescent="0.2">
      <c r="D230" s="49"/>
      <c r="E230" s="49"/>
      <c r="F230" s="49"/>
    </row>
    <row r="231" spans="4:6" ht="12.75" x14ac:dyDescent="0.2">
      <c r="D231" s="49"/>
      <c r="E231" s="49"/>
      <c r="F231" s="49"/>
    </row>
    <row r="232" spans="4:6" ht="12.75" x14ac:dyDescent="0.2">
      <c r="D232" s="49"/>
      <c r="E232" s="49"/>
      <c r="F232" s="49"/>
    </row>
    <row r="233" spans="4:6" ht="12.75" x14ac:dyDescent="0.2">
      <c r="D233" s="49"/>
      <c r="E233" s="49"/>
      <c r="F233" s="49"/>
    </row>
    <row r="234" spans="4:6" ht="12.75" x14ac:dyDescent="0.2">
      <c r="D234" s="49"/>
      <c r="E234" s="49"/>
      <c r="F234" s="49"/>
    </row>
    <row r="235" spans="4:6" ht="12.75" x14ac:dyDescent="0.2">
      <c r="D235" s="49"/>
      <c r="E235" s="49"/>
      <c r="F235" s="49"/>
    </row>
    <row r="236" spans="4:6" ht="12.75" x14ac:dyDescent="0.2">
      <c r="D236" s="49"/>
      <c r="E236" s="49"/>
      <c r="F236" s="49"/>
    </row>
    <row r="237" spans="4:6" ht="12.75" x14ac:dyDescent="0.2">
      <c r="D237" s="49"/>
      <c r="E237" s="49"/>
      <c r="F237" s="49"/>
    </row>
    <row r="238" spans="4:6" ht="12.75" x14ac:dyDescent="0.2">
      <c r="D238" s="49"/>
      <c r="E238" s="49"/>
      <c r="F238" s="49"/>
    </row>
    <row r="239" spans="4:6" ht="12.75" x14ac:dyDescent="0.2">
      <c r="D239" s="49"/>
      <c r="E239" s="49"/>
      <c r="F239" s="49"/>
    </row>
    <row r="240" spans="4:6" ht="12.75" x14ac:dyDescent="0.2">
      <c r="D240" s="49"/>
      <c r="E240" s="49"/>
      <c r="F240" s="49"/>
    </row>
    <row r="241" spans="4:6" ht="12.75" x14ac:dyDescent="0.2">
      <c r="D241" s="49"/>
      <c r="E241" s="49"/>
      <c r="F241" s="49"/>
    </row>
    <row r="242" spans="4:6" ht="12.75" x14ac:dyDescent="0.2">
      <c r="D242" s="49"/>
      <c r="E242" s="49"/>
      <c r="F242" s="49"/>
    </row>
    <row r="243" spans="4:6" ht="12.75" x14ac:dyDescent="0.2">
      <c r="D243" s="49"/>
      <c r="E243" s="49"/>
      <c r="F243" s="49"/>
    </row>
    <row r="244" spans="4:6" ht="12.75" x14ac:dyDescent="0.2">
      <c r="D244" s="49"/>
      <c r="E244" s="49"/>
      <c r="F244" s="49"/>
    </row>
    <row r="245" spans="4:6" ht="12.75" x14ac:dyDescent="0.2">
      <c r="D245" s="49"/>
      <c r="E245" s="49"/>
      <c r="F245" s="49"/>
    </row>
    <row r="246" spans="4:6" ht="12.75" x14ac:dyDescent="0.2">
      <c r="D246" s="49"/>
      <c r="E246" s="49"/>
      <c r="F246" s="49"/>
    </row>
    <row r="247" spans="4:6" ht="12.75" x14ac:dyDescent="0.2">
      <c r="D247" s="49"/>
      <c r="E247" s="49"/>
      <c r="F247" s="49"/>
    </row>
    <row r="248" spans="4:6" ht="12.75" x14ac:dyDescent="0.2">
      <c r="D248" s="49"/>
      <c r="E248" s="49"/>
      <c r="F248" s="49"/>
    </row>
    <row r="249" spans="4:6" ht="12.75" x14ac:dyDescent="0.2">
      <c r="D249" s="49"/>
      <c r="E249" s="49"/>
      <c r="F249" s="49"/>
    </row>
    <row r="250" spans="4:6" ht="12.75" x14ac:dyDescent="0.2">
      <c r="D250" s="49"/>
      <c r="E250" s="49"/>
      <c r="F250" s="49"/>
    </row>
    <row r="251" spans="4:6" ht="12.75" x14ac:dyDescent="0.2">
      <c r="D251" s="49"/>
      <c r="E251" s="49"/>
      <c r="F251" s="49"/>
    </row>
    <row r="252" spans="4:6" ht="12.75" x14ac:dyDescent="0.2">
      <c r="D252" s="49"/>
      <c r="E252" s="49"/>
      <c r="F252" s="49"/>
    </row>
    <row r="253" spans="4:6" ht="12.75" x14ac:dyDescent="0.2">
      <c r="D253" s="49"/>
      <c r="E253" s="49"/>
      <c r="F253" s="49"/>
    </row>
    <row r="254" spans="4:6" ht="12.75" x14ac:dyDescent="0.2">
      <c r="D254" s="49"/>
      <c r="E254" s="49"/>
      <c r="F254" s="49"/>
    </row>
    <row r="255" spans="4:6" ht="12.75" x14ac:dyDescent="0.2">
      <c r="D255" s="49"/>
      <c r="E255" s="49"/>
      <c r="F255" s="49"/>
    </row>
    <row r="256" spans="4:6" ht="12.75" x14ac:dyDescent="0.2">
      <c r="D256" s="49"/>
      <c r="E256" s="49"/>
      <c r="F256" s="49"/>
    </row>
    <row r="257" spans="4:6" ht="12.75" x14ac:dyDescent="0.2">
      <c r="D257" s="49"/>
      <c r="E257" s="49"/>
      <c r="F257" s="49"/>
    </row>
    <row r="258" spans="4:6" ht="12.75" x14ac:dyDescent="0.2">
      <c r="D258" s="49"/>
      <c r="E258" s="49"/>
      <c r="F258" s="49"/>
    </row>
    <row r="259" spans="4:6" ht="12.75" x14ac:dyDescent="0.2">
      <c r="D259" s="49"/>
      <c r="E259" s="49"/>
      <c r="F259" s="49"/>
    </row>
    <row r="260" spans="4:6" ht="12.75" x14ac:dyDescent="0.2">
      <c r="D260" s="49"/>
      <c r="E260" s="49"/>
      <c r="F260" s="49"/>
    </row>
    <row r="261" spans="4:6" ht="12.75" x14ac:dyDescent="0.2">
      <c r="D261" s="49"/>
      <c r="E261" s="49"/>
      <c r="F261" s="49"/>
    </row>
    <row r="262" spans="4:6" ht="12.75" x14ac:dyDescent="0.2">
      <c r="D262" s="49"/>
      <c r="E262" s="49"/>
      <c r="F262" s="49"/>
    </row>
    <row r="263" spans="4:6" ht="12.75" x14ac:dyDescent="0.2">
      <c r="D263" s="49"/>
      <c r="E263" s="49"/>
      <c r="F263" s="49"/>
    </row>
    <row r="264" spans="4:6" ht="12.75" x14ac:dyDescent="0.2">
      <c r="D264" s="49"/>
      <c r="E264" s="49"/>
      <c r="F264" s="49"/>
    </row>
    <row r="265" spans="4:6" ht="12.75" x14ac:dyDescent="0.2">
      <c r="D265" s="49"/>
      <c r="E265" s="49"/>
      <c r="F265" s="49"/>
    </row>
    <row r="266" spans="4:6" ht="12.75" x14ac:dyDescent="0.2">
      <c r="D266" s="49"/>
      <c r="E266" s="49"/>
      <c r="F266" s="49"/>
    </row>
    <row r="267" spans="4:6" ht="12.75" x14ac:dyDescent="0.2">
      <c r="D267" s="49"/>
      <c r="E267" s="49"/>
      <c r="F267" s="49"/>
    </row>
    <row r="268" spans="4:6" ht="12.75" x14ac:dyDescent="0.2">
      <c r="D268" s="49"/>
      <c r="E268" s="49"/>
      <c r="F268" s="49"/>
    </row>
    <row r="269" spans="4:6" ht="12.75" x14ac:dyDescent="0.2">
      <c r="D269" s="49"/>
      <c r="E269" s="49"/>
      <c r="F269" s="49"/>
    </row>
    <row r="270" spans="4:6" ht="12.75" x14ac:dyDescent="0.2">
      <c r="D270" s="49"/>
      <c r="E270" s="49"/>
      <c r="F270" s="49"/>
    </row>
    <row r="271" spans="4:6" ht="12.75" x14ac:dyDescent="0.2">
      <c r="D271" s="49"/>
      <c r="E271" s="49"/>
      <c r="F271" s="49"/>
    </row>
    <row r="272" spans="4:6" ht="12.75" x14ac:dyDescent="0.2">
      <c r="D272" s="49"/>
      <c r="E272" s="49"/>
      <c r="F272" s="49"/>
    </row>
    <row r="273" spans="4:6" ht="12.75" x14ac:dyDescent="0.2">
      <c r="D273" s="49"/>
      <c r="E273" s="49"/>
      <c r="F273" s="49"/>
    </row>
    <row r="274" spans="4:6" ht="12.75" x14ac:dyDescent="0.2">
      <c r="D274" s="49"/>
      <c r="E274" s="49"/>
      <c r="F274" s="49"/>
    </row>
    <row r="275" spans="4:6" ht="12.75" x14ac:dyDescent="0.2">
      <c r="D275" s="49"/>
      <c r="E275" s="49"/>
      <c r="F275" s="49"/>
    </row>
    <row r="276" spans="4:6" ht="12.75" x14ac:dyDescent="0.2">
      <c r="D276" s="49"/>
      <c r="E276" s="49"/>
      <c r="F276" s="49"/>
    </row>
    <row r="277" spans="4:6" ht="12.75" x14ac:dyDescent="0.2">
      <c r="D277" s="49"/>
      <c r="E277" s="49"/>
      <c r="F277" s="49"/>
    </row>
    <row r="278" spans="4:6" ht="12.75" x14ac:dyDescent="0.2">
      <c r="D278" s="49"/>
      <c r="E278" s="49"/>
      <c r="F278" s="49"/>
    </row>
    <row r="279" spans="4:6" ht="12.75" x14ac:dyDescent="0.2">
      <c r="D279" s="49"/>
      <c r="E279" s="49"/>
      <c r="F279" s="49"/>
    </row>
    <row r="280" spans="4:6" ht="12.75" x14ac:dyDescent="0.2">
      <c r="D280" s="49"/>
      <c r="E280" s="49"/>
      <c r="F280" s="49"/>
    </row>
    <row r="281" spans="4:6" ht="12.75" x14ac:dyDescent="0.2">
      <c r="D281" s="49"/>
      <c r="E281" s="49"/>
      <c r="F281" s="49"/>
    </row>
    <row r="282" spans="4:6" ht="12.75" x14ac:dyDescent="0.2">
      <c r="D282" s="49"/>
      <c r="E282" s="49"/>
      <c r="F282" s="49"/>
    </row>
    <row r="283" spans="4:6" ht="12.75" x14ac:dyDescent="0.2">
      <c r="D283" s="49"/>
      <c r="E283" s="49"/>
      <c r="F283" s="49"/>
    </row>
    <row r="284" spans="4:6" ht="12.75" x14ac:dyDescent="0.2">
      <c r="D284" s="49"/>
      <c r="E284" s="49"/>
      <c r="F284" s="49"/>
    </row>
    <row r="285" spans="4:6" ht="12.75" x14ac:dyDescent="0.2">
      <c r="D285" s="49"/>
      <c r="E285" s="49"/>
      <c r="F285" s="49"/>
    </row>
    <row r="286" spans="4:6" ht="12.75" x14ac:dyDescent="0.2">
      <c r="D286" s="49"/>
      <c r="E286" s="49"/>
      <c r="F286" s="49"/>
    </row>
    <row r="287" spans="4:6" ht="12.75" x14ac:dyDescent="0.2">
      <c r="D287" s="49"/>
      <c r="E287" s="49"/>
      <c r="F287" s="49"/>
    </row>
    <row r="288" spans="4:6" ht="12.75" x14ac:dyDescent="0.2">
      <c r="D288" s="49"/>
      <c r="E288" s="49"/>
      <c r="F288" s="49"/>
    </row>
    <row r="289" spans="4:6" ht="12.75" x14ac:dyDescent="0.2">
      <c r="D289" s="49"/>
      <c r="E289" s="49"/>
      <c r="F289" s="49"/>
    </row>
    <row r="290" spans="4:6" ht="12.75" x14ac:dyDescent="0.2">
      <c r="D290" s="49"/>
      <c r="E290" s="49"/>
      <c r="F290" s="49"/>
    </row>
    <row r="291" spans="4:6" ht="12.75" x14ac:dyDescent="0.2">
      <c r="D291" s="49"/>
      <c r="E291" s="49"/>
      <c r="F291" s="49"/>
    </row>
    <row r="292" spans="4:6" ht="12.75" x14ac:dyDescent="0.2">
      <c r="D292" s="49"/>
      <c r="E292" s="49"/>
      <c r="F292" s="49"/>
    </row>
    <row r="293" spans="4:6" ht="12.75" x14ac:dyDescent="0.2">
      <c r="D293" s="49"/>
      <c r="E293" s="49"/>
      <c r="F293" s="49"/>
    </row>
    <row r="294" spans="4:6" ht="12.75" x14ac:dyDescent="0.2">
      <c r="D294" s="49"/>
      <c r="E294" s="49"/>
      <c r="F294" s="49"/>
    </row>
    <row r="295" spans="4:6" ht="12.75" x14ac:dyDescent="0.2">
      <c r="D295" s="49"/>
      <c r="E295" s="49"/>
      <c r="F295" s="49"/>
    </row>
    <row r="296" spans="4:6" ht="12.75" x14ac:dyDescent="0.2">
      <c r="D296" s="49"/>
      <c r="E296" s="49"/>
      <c r="F296" s="49"/>
    </row>
    <row r="297" spans="4:6" ht="15" x14ac:dyDescent="0.25">
      <c r="D297" s="12"/>
      <c r="E297" s="49"/>
      <c r="F297" s="49"/>
    </row>
    <row r="298" spans="4:6" ht="12.75" x14ac:dyDescent="0.2">
      <c r="D298" s="49"/>
      <c r="E298" s="49"/>
      <c r="F298" s="49"/>
    </row>
    <row r="299" spans="4:6" ht="12.75" x14ac:dyDescent="0.2">
      <c r="D299" s="49"/>
      <c r="E299" s="49"/>
      <c r="F299" s="49"/>
    </row>
    <row r="300" spans="4:6" ht="12.75" x14ac:dyDescent="0.2">
      <c r="D300" s="49"/>
      <c r="E300" s="49"/>
      <c r="F300" s="49"/>
    </row>
    <row r="301" spans="4:6" ht="12.75" x14ac:dyDescent="0.2">
      <c r="D301" s="49"/>
      <c r="E301" s="49"/>
      <c r="F301" s="49"/>
    </row>
    <row r="302" spans="4:6" ht="12.75" x14ac:dyDescent="0.2">
      <c r="D302" s="49"/>
      <c r="E302" s="49"/>
      <c r="F302" s="49"/>
    </row>
    <row r="303" spans="4:6" ht="12.75" x14ac:dyDescent="0.2">
      <c r="D303" s="49"/>
      <c r="E303" s="49"/>
      <c r="F303" s="49"/>
    </row>
    <row r="304" spans="4:6" ht="12.75" x14ac:dyDescent="0.2">
      <c r="D304" s="49"/>
      <c r="E304" s="49"/>
      <c r="F304" s="49"/>
    </row>
    <row r="305" spans="4:6" ht="12.75" x14ac:dyDescent="0.2">
      <c r="D305" s="49"/>
      <c r="E305" s="49"/>
      <c r="F305" s="49"/>
    </row>
    <row r="306" spans="4:6" ht="12.75" x14ac:dyDescent="0.2">
      <c r="D306" s="49"/>
      <c r="E306" s="49"/>
      <c r="F306" s="49"/>
    </row>
    <row r="307" spans="4:6" ht="12.75" x14ac:dyDescent="0.2">
      <c r="D307" s="49"/>
      <c r="E307" s="49"/>
      <c r="F307" s="49"/>
    </row>
    <row r="308" spans="4:6" ht="12.75" x14ac:dyDescent="0.2">
      <c r="D308" s="49"/>
      <c r="E308" s="49"/>
      <c r="F308" s="49"/>
    </row>
    <row r="309" spans="4:6" ht="12.75" x14ac:dyDescent="0.2">
      <c r="D309" s="49"/>
      <c r="E309" s="49"/>
      <c r="F309" s="49"/>
    </row>
    <row r="310" spans="4:6" ht="12.75" x14ac:dyDescent="0.2">
      <c r="D310" s="49"/>
      <c r="E310" s="49"/>
      <c r="F310" s="49"/>
    </row>
    <row r="311" spans="4:6" ht="12.75" x14ac:dyDescent="0.2">
      <c r="D311" s="49"/>
      <c r="E311" s="49"/>
      <c r="F311" s="49"/>
    </row>
    <row r="312" spans="4:6" ht="12.75" x14ac:dyDescent="0.2">
      <c r="D312" s="49"/>
      <c r="E312" s="49"/>
      <c r="F312" s="49"/>
    </row>
    <row r="313" spans="4:6" ht="12.75" x14ac:dyDescent="0.2">
      <c r="D313" s="49"/>
      <c r="E313" s="49"/>
      <c r="F313" s="49"/>
    </row>
    <row r="314" spans="4:6" ht="12.75" x14ac:dyDescent="0.2">
      <c r="D314" s="49"/>
      <c r="E314" s="49"/>
      <c r="F314" s="49"/>
    </row>
    <row r="315" spans="4:6" ht="12.75" x14ac:dyDescent="0.2">
      <c r="D315" s="49"/>
      <c r="E315" s="49"/>
      <c r="F315" s="49"/>
    </row>
    <row r="316" spans="4:6" ht="12.75" x14ac:dyDescent="0.2">
      <c r="D316" s="49"/>
      <c r="E316" s="49"/>
      <c r="F316" s="49"/>
    </row>
    <row r="317" spans="4:6" ht="12.75" x14ac:dyDescent="0.2">
      <c r="D317" s="49"/>
      <c r="E317" s="49"/>
      <c r="F317" s="49"/>
    </row>
    <row r="318" spans="4:6" ht="12.75" x14ac:dyDescent="0.2">
      <c r="D318" s="49"/>
      <c r="E318" s="49"/>
      <c r="F318" s="49"/>
    </row>
    <row r="319" spans="4:6" ht="12.75" x14ac:dyDescent="0.2">
      <c r="D319" s="49"/>
      <c r="E319" s="49"/>
      <c r="F319" s="49"/>
    </row>
    <row r="320" spans="4:6" ht="12.75" x14ac:dyDescent="0.2">
      <c r="D320" s="49"/>
      <c r="E320" s="49"/>
      <c r="F320" s="49"/>
    </row>
    <row r="321" spans="4:6" ht="12.75" x14ac:dyDescent="0.2">
      <c r="D321" s="49"/>
      <c r="E321" s="49"/>
      <c r="F321" s="49"/>
    </row>
    <row r="322" spans="4:6" ht="12.75" x14ac:dyDescent="0.2">
      <c r="D322" s="49"/>
      <c r="E322" s="49"/>
      <c r="F322" s="49"/>
    </row>
    <row r="323" spans="4:6" ht="12.75" x14ac:dyDescent="0.2">
      <c r="D323" s="49"/>
      <c r="E323" s="49"/>
      <c r="F323" s="49"/>
    </row>
    <row r="324" spans="4:6" ht="12.75" x14ac:dyDescent="0.2">
      <c r="D324" s="49"/>
      <c r="E324" s="49"/>
      <c r="F324" s="49"/>
    </row>
    <row r="325" spans="4:6" ht="12.75" x14ac:dyDescent="0.2">
      <c r="D325" s="49"/>
      <c r="E325" s="49"/>
      <c r="F325" s="49"/>
    </row>
    <row r="326" spans="4:6" ht="12.75" x14ac:dyDescent="0.2">
      <c r="D326" s="49"/>
      <c r="E326" s="49"/>
      <c r="F326" s="49"/>
    </row>
    <row r="327" spans="4:6" ht="12.75" x14ac:dyDescent="0.2">
      <c r="D327" s="49"/>
      <c r="E327" s="49"/>
      <c r="F327" s="49"/>
    </row>
    <row r="328" spans="4:6" ht="12.75" x14ac:dyDescent="0.2">
      <c r="D328" s="49"/>
      <c r="E328" s="49"/>
      <c r="F328" s="49"/>
    </row>
    <row r="329" spans="4:6" ht="12.75" x14ac:dyDescent="0.2">
      <c r="D329" s="49"/>
      <c r="E329" s="49"/>
      <c r="F329" s="49"/>
    </row>
    <row r="330" spans="4:6" ht="12.75" x14ac:dyDescent="0.2">
      <c r="D330" s="49"/>
      <c r="E330" s="49"/>
      <c r="F330" s="49"/>
    </row>
    <row r="331" spans="4:6" ht="12.75" x14ac:dyDescent="0.2">
      <c r="D331" s="49"/>
      <c r="E331" s="49"/>
      <c r="F331" s="49"/>
    </row>
    <row r="332" spans="4:6" ht="12.75" x14ac:dyDescent="0.2">
      <c r="D332" s="49"/>
      <c r="E332" s="49"/>
      <c r="F332" s="49"/>
    </row>
    <row r="333" spans="4:6" ht="12.75" x14ac:dyDescent="0.2">
      <c r="D333" s="49"/>
      <c r="E333" s="49"/>
      <c r="F333" s="49"/>
    </row>
    <row r="334" spans="4:6" ht="12.75" x14ac:dyDescent="0.2">
      <c r="D334" s="49"/>
      <c r="E334" s="49"/>
      <c r="F334" s="49"/>
    </row>
    <row r="335" spans="4:6" ht="12.75" x14ac:dyDescent="0.2">
      <c r="D335" s="49"/>
      <c r="E335" s="49"/>
      <c r="F335" s="49"/>
    </row>
    <row r="336" spans="4:6" ht="12.75" x14ac:dyDescent="0.2">
      <c r="D336" s="49"/>
      <c r="E336" s="49"/>
      <c r="F336" s="49"/>
    </row>
    <row r="337" spans="4:6" ht="12.75" x14ac:dyDescent="0.2">
      <c r="D337" s="49"/>
      <c r="E337" s="49"/>
      <c r="F337" s="49"/>
    </row>
    <row r="338" spans="4:6" ht="12.75" x14ac:dyDescent="0.2">
      <c r="D338" s="49"/>
      <c r="E338" s="49"/>
      <c r="F338" s="49"/>
    </row>
    <row r="339" spans="4:6" ht="12.75" x14ac:dyDescent="0.2">
      <c r="D339" s="49"/>
      <c r="E339" s="49"/>
      <c r="F339" s="49"/>
    </row>
    <row r="340" spans="4:6" ht="12.75" x14ac:dyDescent="0.2">
      <c r="D340" s="49"/>
      <c r="E340" s="49"/>
      <c r="F340" s="49"/>
    </row>
    <row r="341" spans="4:6" ht="12.75" x14ac:dyDescent="0.2">
      <c r="D341" s="49"/>
      <c r="E341" s="49"/>
      <c r="F341" s="49"/>
    </row>
    <row r="342" spans="4:6" ht="12.75" x14ac:dyDescent="0.2">
      <c r="D342" s="49"/>
      <c r="E342" s="49"/>
      <c r="F342" s="49"/>
    </row>
    <row r="343" spans="4:6" ht="12.75" x14ac:dyDescent="0.2">
      <c r="D343" s="49"/>
      <c r="E343" s="49"/>
      <c r="F343" s="49"/>
    </row>
    <row r="344" spans="4:6" ht="12.75" x14ac:dyDescent="0.2">
      <c r="D344" s="49"/>
      <c r="E344" s="49"/>
      <c r="F344" s="49"/>
    </row>
    <row r="345" spans="4:6" ht="12.75" x14ac:dyDescent="0.2">
      <c r="D345" s="49"/>
      <c r="E345" s="49"/>
      <c r="F345" s="49"/>
    </row>
    <row r="346" spans="4:6" ht="12.75" x14ac:dyDescent="0.2">
      <c r="D346" s="49"/>
      <c r="E346" s="49"/>
      <c r="F346" s="49"/>
    </row>
    <row r="347" spans="4:6" ht="12.75" x14ac:dyDescent="0.2">
      <c r="D347" s="49"/>
      <c r="E347" s="49"/>
      <c r="F347" s="49"/>
    </row>
    <row r="348" spans="4:6" ht="12.75" x14ac:dyDescent="0.2">
      <c r="D348" s="49"/>
      <c r="E348" s="49"/>
      <c r="F348" s="49"/>
    </row>
    <row r="349" spans="4:6" ht="12.75" x14ac:dyDescent="0.2">
      <c r="D349" s="49"/>
      <c r="E349" s="49"/>
      <c r="F349" s="49"/>
    </row>
    <row r="350" spans="4:6" ht="12.75" x14ac:dyDescent="0.2">
      <c r="D350" s="49"/>
      <c r="E350" s="49"/>
      <c r="F350" s="49"/>
    </row>
    <row r="351" spans="4:6" ht="12.75" x14ac:dyDescent="0.2">
      <c r="D351" s="49"/>
      <c r="E351" s="49"/>
      <c r="F351" s="49"/>
    </row>
    <row r="352" spans="4:6" ht="12.75" x14ac:dyDescent="0.2">
      <c r="D352" s="49"/>
      <c r="E352" s="49"/>
      <c r="F352" s="49"/>
    </row>
    <row r="353" spans="4:6" ht="12.75" x14ac:dyDescent="0.2">
      <c r="D353" s="49"/>
      <c r="E353" s="49"/>
      <c r="F353" s="49"/>
    </row>
    <row r="354" spans="4:6" ht="12.75" x14ac:dyDescent="0.2">
      <c r="D354" s="49"/>
      <c r="E354" s="49"/>
      <c r="F354" s="49"/>
    </row>
    <row r="355" spans="4:6" ht="12.75" x14ac:dyDescent="0.2">
      <c r="D355" s="49"/>
      <c r="E355" s="49"/>
      <c r="F355" s="49"/>
    </row>
    <row r="356" spans="4:6" ht="12.75" x14ac:dyDescent="0.2">
      <c r="D356" s="49"/>
      <c r="E356" s="49"/>
      <c r="F356" s="49"/>
    </row>
    <row r="357" spans="4:6" ht="12.75" x14ac:dyDescent="0.2">
      <c r="D357" s="49"/>
      <c r="E357" s="49"/>
      <c r="F357" s="49"/>
    </row>
    <row r="358" spans="4:6" ht="12.75" x14ac:dyDescent="0.2">
      <c r="D358" s="49"/>
      <c r="E358" s="49"/>
      <c r="F358" s="49"/>
    </row>
    <row r="359" spans="4:6" ht="12.75" x14ac:dyDescent="0.2">
      <c r="D359" s="49"/>
      <c r="E359" s="49"/>
      <c r="F359" s="49"/>
    </row>
    <row r="360" spans="4:6" ht="12.75" x14ac:dyDescent="0.2">
      <c r="D360" s="49"/>
      <c r="E360" s="49"/>
      <c r="F360" s="49"/>
    </row>
    <row r="361" spans="4:6" ht="12.75" x14ac:dyDescent="0.2">
      <c r="D361" s="49"/>
      <c r="E361" s="49"/>
      <c r="F361" s="49"/>
    </row>
    <row r="362" spans="4:6" ht="12.75" x14ac:dyDescent="0.2">
      <c r="D362" s="49"/>
      <c r="E362" s="49"/>
      <c r="F362" s="49"/>
    </row>
    <row r="363" spans="4:6" ht="12.75" x14ac:dyDescent="0.2">
      <c r="D363" s="49"/>
      <c r="E363" s="49"/>
      <c r="F363" s="49"/>
    </row>
    <row r="364" spans="4:6" ht="12.75" x14ac:dyDescent="0.2">
      <c r="D364" s="49"/>
      <c r="E364" s="49"/>
      <c r="F364" s="49"/>
    </row>
    <row r="365" spans="4:6" ht="12.75" x14ac:dyDescent="0.2">
      <c r="D365" s="49"/>
      <c r="E365" s="49"/>
      <c r="F365" s="49"/>
    </row>
    <row r="366" spans="4:6" ht="12.75" x14ac:dyDescent="0.2">
      <c r="D366" s="49"/>
      <c r="E366" s="49"/>
      <c r="F366" s="49"/>
    </row>
    <row r="367" spans="4:6" ht="12.75" x14ac:dyDescent="0.2">
      <c r="D367" s="49"/>
      <c r="E367" s="49"/>
      <c r="F367" s="49"/>
    </row>
    <row r="368" spans="4:6" ht="12.75" x14ac:dyDescent="0.2">
      <c r="D368" s="49"/>
      <c r="E368" s="49"/>
      <c r="F368" s="49"/>
    </row>
    <row r="369" spans="4:6" ht="12.75" x14ac:dyDescent="0.2">
      <c r="D369" s="49"/>
      <c r="E369" s="49"/>
      <c r="F369" s="49"/>
    </row>
    <row r="370" spans="4:6" ht="12.75" x14ac:dyDescent="0.2">
      <c r="D370" s="62"/>
      <c r="E370" s="49"/>
      <c r="F370" s="49"/>
    </row>
    <row r="371" spans="4:6" ht="12.75" x14ac:dyDescent="0.2">
      <c r="D371" s="49"/>
      <c r="E371" s="49"/>
      <c r="F371" s="49"/>
    </row>
    <row r="372" spans="4:6" ht="12.75" x14ac:dyDescent="0.2">
      <c r="D372" s="49"/>
      <c r="E372" s="49"/>
      <c r="F372" s="49"/>
    </row>
    <row r="373" spans="4:6" ht="12.75" x14ac:dyDescent="0.2">
      <c r="D373" s="49"/>
      <c r="E373" s="49"/>
      <c r="F373" s="49"/>
    </row>
    <row r="374" spans="4:6" ht="12.75" x14ac:dyDescent="0.2">
      <c r="D374" s="49"/>
      <c r="E374" s="49"/>
      <c r="F374" s="49"/>
    </row>
    <row r="375" spans="4:6" ht="12.75" x14ac:dyDescent="0.2">
      <c r="D375" s="49"/>
      <c r="E375" s="49"/>
      <c r="F375" s="49"/>
    </row>
    <row r="376" spans="4:6" ht="12.75" x14ac:dyDescent="0.2">
      <c r="D376" s="23"/>
      <c r="E376" s="49"/>
      <c r="F376" s="49"/>
    </row>
    <row r="377" spans="4:6" ht="12.75" x14ac:dyDescent="0.2">
      <c r="D377" s="49"/>
      <c r="E377" s="49"/>
      <c r="F377" s="49"/>
    </row>
    <row r="378" spans="4:6" ht="12.75" x14ac:dyDescent="0.2">
      <c r="D378" s="49"/>
      <c r="E378" s="49"/>
      <c r="F378" s="49"/>
    </row>
    <row r="379" spans="4:6" ht="12.75" x14ac:dyDescent="0.2">
      <c r="D379" s="49"/>
      <c r="E379" s="49"/>
      <c r="F379" s="49"/>
    </row>
    <row r="380" spans="4:6" ht="12.75" x14ac:dyDescent="0.2">
      <c r="D380" s="49"/>
      <c r="E380" s="49"/>
      <c r="F380" s="49"/>
    </row>
    <row r="381" spans="4:6" ht="12.75" x14ac:dyDescent="0.2">
      <c r="D381" s="49"/>
      <c r="E381" s="49"/>
      <c r="F381" s="49"/>
    </row>
    <row r="382" spans="4:6" ht="12.75" x14ac:dyDescent="0.2">
      <c r="D382" s="49"/>
      <c r="E382" s="49"/>
      <c r="F382" s="49"/>
    </row>
    <row r="383" spans="4:6" ht="12.75" x14ac:dyDescent="0.2">
      <c r="D383" s="49"/>
      <c r="E383" s="49"/>
      <c r="F383" s="49"/>
    </row>
    <row r="384" spans="4:6" ht="12.75" x14ac:dyDescent="0.2">
      <c r="D384" s="49"/>
      <c r="E384" s="49"/>
      <c r="F384" s="49"/>
    </row>
    <row r="385" spans="4:6" ht="12.75" x14ac:dyDescent="0.2">
      <c r="D385" s="49"/>
      <c r="E385" s="49"/>
      <c r="F385" s="49"/>
    </row>
    <row r="386" spans="4:6" ht="12.75" x14ac:dyDescent="0.2">
      <c r="D386" s="49"/>
      <c r="E386" s="49"/>
      <c r="F386" s="49"/>
    </row>
    <row r="387" spans="4:6" ht="12.75" x14ac:dyDescent="0.2">
      <c r="D387" s="49"/>
      <c r="E387" s="49"/>
      <c r="F387" s="49"/>
    </row>
    <row r="388" spans="4:6" ht="12.75" x14ac:dyDescent="0.2">
      <c r="D388" s="49"/>
      <c r="E388" s="49"/>
      <c r="F388" s="49"/>
    </row>
    <row r="389" spans="4:6" ht="12.75" x14ac:dyDescent="0.2">
      <c r="D389" s="49"/>
      <c r="E389" s="49"/>
      <c r="F389" s="49"/>
    </row>
    <row r="390" spans="4:6" ht="12.75" x14ac:dyDescent="0.2">
      <c r="D390" s="49"/>
      <c r="E390" s="49"/>
      <c r="F390" s="49"/>
    </row>
    <row r="391" spans="4:6" ht="12.75" x14ac:dyDescent="0.2">
      <c r="D391" s="49"/>
      <c r="E391" s="49"/>
      <c r="F391" s="49"/>
    </row>
    <row r="392" spans="4:6" ht="12.75" x14ac:dyDescent="0.2">
      <c r="D392" s="49"/>
      <c r="E392" s="49"/>
      <c r="F392" s="49"/>
    </row>
    <row r="393" spans="4:6" ht="12.75" x14ac:dyDescent="0.2">
      <c r="D393" s="49"/>
      <c r="E393" s="49"/>
      <c r="F393" s="49"/>
    </row>
    <row r="394" spans="4:6" ht="12.75" x14ac:dyDescent="0.2">
      <c r="D394" s="49"/>
      <c r="E394" s="49"/>
      <c r="F394" s="49"/>
    </row>
    <row r="395" spans="4:6" ht="12.75" x14ac:dyDescent="0.2">
      <c r="D395" s="49"/>
      <c r="E395" s="49"/>
      <c r="F395" s="49"/>
    </row>
    <row r="396" spans="4:6" ht="12.75" x14ac:dyDescent="0.2">
      <c r="D396" s="49"/>
      <c r="E396" s="49"/>
      <c r="F396" s="49"/>
    </row>
    <row r="397" spans="4:6" ht="12.75" x14ac:dyDescent="0.2">
      <c r="D397" s="49"/>
      <c r="E397" s="49"/>
      <c r="F397" s="49"/>
    </row>
    <row r="398" spans="4:6" ht="12.75" x14ac:dyDescent="0.2">
      <c r="D398" s="49"/>
      <c r="E398" s="49"/>
      <c r="F398" s="49"/>
    </row>
    <row r="399" spans="4:6" ht="12.75" x14ac:dyDescent="0.2">
      <c r="D399" s="49"/>
      <c r="E399" s="49"/>
      <c r="F399" s="49"/>
    </row>
    <row r="400" spans="4:6" ht="12.75" x14ac:dyDescent="0.2">
      <c r="D400" s="49"/>
      <c r="E400" s="49"/>
      <c r="F400" s="49"/>
    </row>
    <row r="401" spans="4:6" ht="12.75" x14ac:dyDescent="0.2">
      <c r="D401" s="49"/>
      <c r="E401" s="49"/>
      <c r="F401" s="49"/>
    </row>
    <row r="402" spans="4:6" ht="12.75" x14ac:dyDescent="0.2">
      <c r="D402" s="49"/>
      <c r="E402" s="49"/>
      <c r="F402" s="49"/>
    </row>
    <row r="403" spans="4:6" ht="12.75" x14ac:dyDescent="0.2">
      <c r="D403" s="49"/>
      <c r="E403" s="49"/>
      <c r="F403" s="49"/>
    </row>
    <row r="404" spans="4:6" ht="12.75" x14ac:dyDescent="0.2">
      <c r="D404" s="49"/>
      <c r="E404" s="49"/>
      <c r="F404" s="49"/>
    </row>
    <row r="405" spans="4:6" ht="12.75" x14ac:dyDescent="0.2">
      <c r="D405" s="49"/>
      <c r="E405" s="49"/>
      <c r="F405" s="49"/>
    </row>
    <row r="406" spans="4:6" ht="12.75" x14ac:dyDescent="0.2">
      <c r="D406" s="49"/>
      <c r="E406" s="49"/>
      <c r="F406" s="49"/>
    </row>
    <row r="407" spans="4:6" ht="12.75" x14ac:dyDescent="0.2">
      <c r="D407" s="49"/>
      <c r="E407" s="49"/>
      <c r="F407" s="49"/>
    </row>
    <row r="408" spans="4:6" ht="12.75" x14ac:dyDescent="0.2">
      <c r="D408" s="49"/>
      <c r="E408" s="49"/>
      <c r="F408" s="49"/>
    </row>
    <row r="409" spans="4:6" ht="12.75" x14ac:dyDescent="0.2">
      <c r="D409" s="49"/>
      <c r="E409" s="49"/>
      <c r="F409" s="49"/>
    </row>
    <row r="410" spans="4:6" ht="12.75" x14ac:dyDescent="0.2">
      <c r="D410" s="49"/>
      <c r="E410" s="49"/>
      <c r="F410" s="49"/>
    </row>
    <row r="411" spans="4:6" ht="12.75" x14ac:dyDescent="0.2">
      <c r="D411" s="49"/>
      <c r="E411" s="49"/>
      <c r="F411" s="49"/>
    </row>
    <row r="412" spans="4:6" ht="12.75" x14ac:dyDescent="0.2">
      <c r="D412" s="49"/>
      <c r="E412" s="49"/>
      <c r="F412" s="49"/>
    </row>
    <row r="413" spans="4:6" ht="12.75" x14ac:dyDescent="0.2">
      <c r="D413" s="49"/>
      <c r="E413" s="49"/>
      <c r="F413" s="49"/>
    </row>
    <row r="414" spans="4:6" ht="12.75" x14ac:dyDescent="0.2">
      <c r="D414" s="49"/>
      <c r="E414" s="49"/>
      <c r="F414" s="49"/>
    </row>
    <row r="415" spans="4:6" ht="12.75" x14ac:dyDescent="0.2">
      <c r="D415" s="49"/>
      <c r="E415" s="49"/>
      <c r="F415" s="49"/>
    </row>
    <row r="416" spans="4:6" ht="12.75" x14ac:dyDescent="0.2">
      <c r="D416" s="49"/>
      <c r="E416" s="49"/>
      <c r="F416" s="49"/>
    </row>
    <row r="417" spans="4:6" ht="12.75" x14ac:dyDescent="0.2">
      <c r="D417" s="49"/>
      <c r="E417" s="49"/>
      <c r="F417" s="49"/>
    </row>
    <row r="418" spans="4:6" ht="12.75" x14ac:dyDescent="0.2">
      <c r="D418" s="49"/>
      <c r="E418" s="49"/>
      <c r="F418" s="49"/>
    </row>
    <row r="419" spans="4:6" ht="12.75" x14ac:dyDescent="0.2">
      <c r="D419" s="49"/>
      <c r="E419" s="49"/>
      <c r="F419" s="49"/>
    </row>
    <row r="420" spans="4:6" ht="12.75" x14ac:dyDescent="0.2">
      <c r="D420" s="49"/>
      <c r="E420" s="49"/>
      <c r="F420" s="49"/>
    </row>
    <row r="421" spans="4:6" ht="12.75" x14ac:dyDescent="0.2">
      <c r="D421" s="49"/>
      <c r="E421" s="49"/>
      <c r="F421" s="49"/>
    </row>
    <row r="422" spans="4:6" ht="12.75" x14ac:dyDescent="0.2">
      <c r="D422" s="49"/>
      <c r="E422" s="49"/>
      <c r="F422" s="49"/>
    </row>
    <row r="423" spans="4:6" ht="12.75" x14ac:dyDescent="0.2">
      <c r="D423" s="49"/>
      <c r="E423" s="49"/>
      <c r="F423" s="49"/>
    </row>
    <row r="424" spans="4:6" ht="12.75" x14ac:dyDescent="0.2">
      <c r="D424" s="49"/>
      <c r="E424" s="49"/>
      <c r="F424" s="49"/>
    </row>
    <row r="425" spans="4:6" ht="12.75" x14ac:dyDescent="0.2">
      <c r="D425" s="49"/>
      <c r="E425" s="49"/>
      <c r="F425" s="49"/>
    </row>
    <row r="426" spans="4:6" ht="12.75" x14ac:dyDescent="0.2">
      <c r="D426" s="49"/>
      <c r="E426" s="49"/>
      <c r="F426" s="49"/>
    </row>
    <row r="427" spans="4:6" ht="12.75" x14ac:dyDescent="0.2">
      <c r="D427" s="49"/>
      <c r="E427" s="49"/>
      <c r="F427" s="49"/>
    </row>
    <row r="428" spans="4:6" ht="12.75" x14ac:dyDescent="0.2">
      <c r="D428" s="49"/>
      <c r="E428" s="49"/>
      <c r="F428" s="49"/>
    </row>
    <row r="429" spans="4:6" ht="12.75" x14ac:dyDescent="0.2">
      <c r="D429" s="49"/>
      <c r="E429" s="49"/>
      <c r="F429" s="49"/>
    </row>
    <row r="430" spans="4:6" ht="12.75" x14ac:dyDescent="0.2">
      <c r="D430" s="49"/>
      <c r="E430" s="49"/>
      <c r="F430" s="49"/>
    </row>
    <row r="431" spans="4:6" ht="12.75" x14ac:dyDescent="0.2">
      <c r="D431" s="49"/>
      <c r="E431" s="49"/>
      <c r="F431" s="49"/>
    </row>
    <row r="432" spans="4:6" ht="12.75" x14ac:dyDescent="0.2">
      <c r="D432" s="49"/>
      <c r="E432" s="49"/>
      <c r="F432" s="49"/>
    </row>
    <row r="433" spans="4:6" ht="12.75" x14ac:dyDescent="0.2">
      <c r="D433" s="49"/>
      <c r="E433" s="49"/>
      <c r="F433" s="49"/>
    </row>
    <row r="434" spans="4:6" ht="12.75" x14ac:dyDescent="0.2">
      <c r="D434" s="49"/>
      <c r="E434" s="49"/>
      <c r="F434" s="49"/>
    </row>
    <row r="435" spans="4:6" ht="12.75" x14ac:dyDescent="0.2">
      <c r="D435" s="49"/>
      <c r="E435" s="49"/>
      <c r="F435" s="49"/>
    </row>
    <row r="436" spans="4:6" ht="12.75" x14ac:dyDescent="0.2">
      <c r="D436" s="49"/>
      <c r="E436" s="49"/>
      <c r="F436" s="49"/>
    </row>
    <row r="437" spans="4:6" ht="12.75" x14ac:dyDescent="0.2">
      <c r="D437" s="49"/>
      <c r="E437" s="49"/>
      <c r="F437" s="49"/>
    </row>
    <row r="438" spans="4:6" ht="12.75" x14ac:dyDescent="0.2">
      <c r="D438" s="49"/>
      <c r="E438" s="49"/>
      <c r="F438" s="49"/>
    </row>
    <row r="439" spans="4:6" ht="12.75" x14ac:dyDescent="0.2">
      <c r="D439" s="49"/>
      <c r="E439" s="49"/>
      <c r="F439" s="49"/>
    </row>
    <row r="440" spans="4:6" ht="12.75" x14ac:dyDescent="0.2">
      <c r="D440" s="49"/>
      <c r="E440" s="49"/>
      <c r="F440" s="49"/>
    </row>
    <row r="441" spans="4:6" ht="12.75" x14ac:dyDescent="0.2">
      <c r="D441" s="49"/>
      <c r="E441" s="49"/>
      <c r="F441" s="49"/>
    </row>
    <row r="442" spans="4:6" ht="12.75" x14ac:dyDescent="0.2">
      <c r="D442" s="49"/>
      <c r="E442" s="49"/>
      <c r="F442" s="49"/>
    </row>
    <row r="443" spans="4:6" ht="12.75" x14ac:dyDescent="0.2">
      <c r="D443" s="49"/>
      <c r="E443" s="49"/>
      <c r="F443" s="49"/>
    </row>
    <row r="444" spans="4:6" ht="12.75" x14ac:dyDescent="0.2">
      <c r="D444" s="49"/>
      <c r="E444" s="49"/>
      <c r="F444" s="49"/>
    </row>
    <row r="445" spans="4:6" ht="12.75" x14ac:dyDescent="0.2">
      <c r="D445" s="49"/>
      <c r="E445" s="49"/>
      <c r="F445" s="49"/>
    </row>
    <row r="446" spans="4:6" ht="12.75" x14ac:dyDescent="0.2">
      <c r="D446" s="49"/>
      <c r="E446" s="49"/>
      <c r="F446" s="49"/>
    </row>
    <row r="447" spans="4:6" ht="12.75" x14ac:dyDescent="0.2">
      <c r="D447" s="49"/>
      <c r="E447" s="49"/>
      <c r="F447" s="49"/>
    </row>
    <row r="448" spans="4:6" ht="12.75" x14ac:dyDescent="0.2">
      <c r="D448" s="49"/>
      <c r="E448" s="49"/>
      <c r="F448" s="49"/>
    </row>
    <row r="449" spans="4:6" ht="12.75" x14ac:dyDescent="0.2">
      <c r="D449" s="49"/>
      <c r="E449" s="49"/>
      <c r="F449" s="49"/>
    </row>
    <row r="450" spans="4:6" ht="12.75" x14ac:dyDescent="0.2">
      <c r="D450" s="49"/>
      <c r="E450" s="49"/>
      <c r="F450" s="49"/>
    </row>
    <row r="451" spans="4:6" ht="12.75" x14ac:dyDescent="0.2">
      <c r="D451" s="49"/>
      <c r="E451" s="49"/>
      <c r="F451" s="49"/>
    </row>
    <row r="452" spans="4:6" ht="12.75" x14ac:dyDescent="0.2">
      <c r="D452" s="49"/>
      <c r="E452" s="49"/>
      <c r="F452" s="49"/>
    </row>
    <row r="453" spans="4:6" ht="12.75" x14ac:dyDescent="0.2">
      <c r="D453" s="49"/>
      <c r="E453" s="49"/>
      <c r="F453" s="49"/>
    </row>
    <row r="454" spans="4:6" ht="12.75" x14ac:dyDescent="0.2">
      <c r="D454" s="49"/>
      <c r="E454" s="49"/>
      <c r="F454" s="49"/>
    </row>
    <row r="455" spans="4:6" ht="12.75" x14ac:dyDescent="0.2">
      <c r="D455" s="49"/>
      <c r="E455" s="49"/>
      <c r="F455" s="49"/>
    </row>
    <row r="456" spans="4:6" ht="12.75" x14ac:dyDescent="0.2">
      <c r="D456" s="49"/>
      <c r="E456" s="49"/>
      <c r="F456" s="49"/>
    </row>
    <row r="457" spans="4:6" ht="12.75" x14ac:dyDescent="0.2">
      <c r="D457" s="49"/>
      <c r="E457" s="49"/>
      <c r="F457" s="49"/>
    </row>
    <row r="458" spans="4:6" ht="12.75" x14ac:dyDescent="0.2">
      <c r="D458" s="49"/>
      <c r="E458" s="49"/>
      <c r="F458" s="49"/>
    </row>
    <row r="459" spans="4:6" ht="12.75" x14ac:dyDescent="0.2">
      <c r="D459" s="49"/>
      <c r="E459" s="49"/>
      <c r="F459" s="49"/>
    </row>
    <row r="460" spans="4:6" ht="12.75" x14ac:dyDescent="0.2">
      <c r="D460" s="49"/>
      <c r="E460" s="49"/>
      <c r="F460" s="49"/>
    </row>
    <row r="461" spans="4:6" ht="15" x14ac:dyDescent="0.25">
      <c r="D461" s="12"/>
      <c r="E461" s="49"/>
      <c r="F461" s="49"/>
    </row>
    <row r="462" spans="4:6" ht="12.75" x14ac:dyDescent="0.2">
      <c r="D462" s="49"/>
      <c r="E462" s="49"/>
      <c r="F462" s="49"/>
    </row>
    <row r="463" spans="4:6" ht="12.75" x14ac:dyDescent="0.2">
      <c r="D463" s="49"/>
      <c r="E463" s="49"/>
      <c r="F463" s="49"/>
    </row>
    <row r="464" spans="4:6" ht="12.75" x14ac:dyDescent="0.2">
      <c r="D464" s="49"/>
      <c r="E464" s="49"/>
      <c r="F464" s="49"/>
    </row>
    <row r="465" spans="4:6" ht="12.75" x14ac:dyDescent="0.2">
      <c r="D465" s="49"/>
      <c r="E465" s="49"/>
      <c r="F465" s="49"/>
    </row>
    <row r="466" spans="4:6" ht="12.75" x14ac:dyDescent="0.2">
      <c r="D466" s="49"/>
      <c r="E466" s="49"/>
      <c r="F466" s="49"/>
    </row>
    <row r="467" spans="4:6" ht="12.75" x14ac:dyDescent="0.2">
      <c r="D467" s="49"/>
      <c r="E467" s="49"/>
      <c r="F467" s="49"/>
    </row>
    <row r="468" spans="4:6" ht="12.75" x14ac:dyDescent="0.2">
      <c r="D468" s="49"/>
      <c r="E468" s="49"/>
      <c r="F468" s="49"/>
    </row>
    <row r="469" spans="4:6" ht="12.75" x14ac:dyDescent="0.2">
      <c r="D469" s="49"/>
      <c r="E469" s="49"/>
      <c r="F469" s="49"/>
    </row>
    <row r="470" spans="4:6" ht="12.75" x14ac:dyDescent="0.2">
      <c r="D470" s="49"/>
      <c r="E470" s="49"/>
      <c r="F470" s="49"/>
    </row>
    <row r="471" spans="4:6" ht="12.75" x14ac:dyDescent="0.2">
      <c r="D471" s="49"/>
      <c r="E471" s="49"/>
      <c r="F471" s="49"/>
    </row>
    <row r="472" spans="4:6" ht="12.75" x14ac:dyDescent="0.2">
      <c r="D472" s="49"/>
      <c r="E472" s="49"/>
      <c r="F472" s="49"/>
    </row>
    <row r="473" spans="4:6" ht="12.75" x14ac:dyDescent="0.2">
      <c r="D473" s="49"/>
      <c r="E473" s="49"/>
      <c r="F473" s="49"/>
    </row>
    <row r="474" spans="4:6" ht="12.75" x14ac:dyDescent="0.2">
      <c r="D474" s="49"/>
      <c r="E474" s="49"/>
      <c r="F474" s="49"/>
    </row>
    <row r="475" spans="4:6" ht="12.75" x14ac:dyDescent="0.2">
      <c r="D475" s="49"/>
      <c r="E475" s="49"/>
      <c r="F475" s="49"/>
    </row>
    <row r="476" spans="4:6" ht="12.75" x14ac:dyDescent="0.2">
      <c r="D476" s="49"/>
      <c r="E476" s="49"/>
      <c r="F476" s="49"/>
    </row>
    <row r="477" spans="4:6" ht="12.75" x14ac:dyDescent="0.2">
      <c r="D477" s="49"/>
      <c r="E477" s="49"/>
      <c r="F477" s="49"/>
    </row>
    <row r="478" spans="4:6" ht="12.75" x14ac:dyDescent="0.2">
      <c r="D478" s="49"/>
      <c r="E478" s="49"/>
      <c r="F478" s="49"/>
    </row>
    <row r="479" spans="4:6" ht="12.75" x14ac:dyDescent="0.2">
      <c r="D479" s="49"/>
      <c r="E479" s="49"/>
      <c r="F479" s="49"/>
    </row>
    <row r="480" spans="4:6" ht="12.75" x14ac:dyDescent="0.2">
      <c r="D480" s="49"/>
      <c r="E480" s="49"/>
      <c r="F480" s="49"/>
    </row>
    <row r="481" spans="4:6" ht="12.75" x14ac:dyDescent="0.2">
      <c r="D481" s="49"/>
      <c r="E481" s="49"/>
      <c r="F481" s="49"/>
    </row>
    <row r="482" spans="4:6" ht="12.75" x14ac:dyDescent="0.2">
      <c r="D482" s="49"/>
      <c r="E482" s="49"/>
      <c r="F482" s="49"/>
    </row>
    <row r="483" spans="4:6" ht="12.75" x14ac:dyDescent="0.2">
      <c r="D483" s="49"/>
      <c r="E483" s="49"/>
      <c r="F483" s="49"/>
    </row>
    <row r="484" spans="4:6" ht="12.75" x14ac:dyDescent="0.2">
      <c r="D484" s="49"/>
      <c r="E484" s="49"/>
      <c r="F484" s="49"/>
    </row>
    <row r="485" spans="4:6" ht="12.75" x14ac:dyDescent="0.2">
      <c r="D485" s="49"/>
      <c r="E485" s="49"/>
      <c r="F485" s="49"/>
    </row>
    <row r="486" spans="4:6" ht="12.75" x14ac:dyDescent="0.2">
      <c r="D486" s="49"/>
      <c r="E486" s="49"/>
      <c r="F486" s="49"/>
    </row>
    <row r="487" spans="4:6" ht="12.75" x14ac:dyDescent="0.2">
      <c r="D487" s="49"/>
      <c r="E487" s="49"/>
      <c r="F487" s="49"/>
    </row>
    <row r="488" spans="4:6" ht="12.75" x14ac:dyDescent="0.2">
      <c r="D488" s="49"/>
      <c r="E488" s="49"/>
      <c r="F488" s="49"/>
    </row>
    <row r="489" spans="4:6" ht="12.75" x14ac:dyDescent="0.2">
      <c r="D489" s="49"/>
      <c r="E489" s="49"/>
      <c r="F489" s="49"/>
    </row>
    <row r="490" spans="4:6" ht="12.75" x14ac:dyDescent="0.2">
      <c r="D490" s="49"/>
      <c r="E490" s="49"/>
      <c r="F490" s="49"/>
    </row>
    <row r="491" spans="4:6" ht="12.75" x14ac:dyDescent="0.2">
      <c r="D491" s="49"/>
      <c r="E491" s="49"/>
      <c r="F491" s="49"/>
    </row>
    <row r="492" spans="4:6" ht="12.75" x14ac:dyDescent="0.2">
      <c r="D492" s="49"/>
      <c r="E492" s="49"/>
      <c r="F492" s="49"/>
    </row>
    <row r="493" spans="4:6" ht="12.75" x14ac:dyDescent="0.2">
      <c r="D493" s="49"/>
      <c r="E493" s="49"/>
      <c r="F493" s="49"/>
    </row>
    <row r="494" spans="4:6" ht="12.75" x14ac:dyDescent="0.2">
      <c r="D494" s="49"/>
      <c r="E494" s="49"/>
      <c r="F494" s="49"/>
    </row>
    <row r="495" spans="4:6" ht="12.75" x14ac:dyDescent="0.2">
      <c r="D495" s="49"/>
      <c r="E495" s="49"/>
      <c r="F495" s="49"/>
    </row>
    <row r="496" spans="4:6" ht="12.75" x14ac:dyDescent="0.2">
      <c r="D496" s="49"/>
      <c r="E496" s="49"/>
      <c r="F496" s="49"/>
    </row>
    <row r="497" spans="4:6" ht="12.75" x14ac:dyDescent="0.2">
      <c r="D497" s="49"/>
      <c r="E497" s="49"/>
      <c r="F497" s="49"/>
    </row>
    <row r="498" spans="4:6" ht="12.75" x14ac:dyDescent="0.2">
      <c r="D498" s="49"/>
      <c r="E498" s="49"/>
      <c r="F498" s="49"/>
    </row>
    <row r="499" spans="4:6" ht="12.75" x14ac:dyDescent="0.2">
      <c r="D499" s="49"/>
      <c r="E499" s="49"/>
      <c r="F499" s="49"/>
    </row>
    <row r="500" spans="4:6" ht="12.75" x14ac:dyDescent="0.2">
      <c r="D500" s="49"/>
      <c r="E500" s="49"/>
      <c r="F500" s="49"/>
    </row>
    <row r="501" spans="4:6" ht="12.75" x14ac:dyDescent="0.2">
      <c r="D501" s="49"/>
      <c r="E501" s="49"/>
      <c r="F501" s="49"/>
    </row>
    <row r="502" spans="4:6" ht="12.75" x14ac:dyDescent="0.2">
      <c r="D502" s="49"/>
      <c r="E502" s="49"/>
      <c r="F502" s="49"/>
    </row>
    <row r="503" spans="4:6" ht="12.75" x14ac:dyDescent="0.2">
      <c r="D503" s="49"/>
      <c r="E503" s="49"/>
      <c r="F503" s="49"/>
    </row>
    <row r="504" spans="4:6" ht="12.75" x14ac:dyDescent="0.2">
      <c r="D504" s="49"/>
      <c r="E504" s="49"/>
      <c r="F504" s="49"/>
    </row>
    <row r="505" spans="4:6" ht="12.75" x14ac:dyDescent="0.2">
      <c r="D505" s="49"/>
      <c r="E505" s="49"/>
      <c r="F505" s="49"/>
    </row>
    <row r="506" spans="4:6" ht="12.75" x14ac:dyDescent="0.2">
      <c r="D506" s="49"/>
      <c r="E506" s="49"/>
      <c r="F506" s="49"/>
    </row>
    <row r="507" spans="4:6" ht="12.75" x14ac:dyDescent="0.2">
      <c r="D507" s="49"/>
      <c r="E507" s="49"/>
      <c r="F507" s="49"/>
    </row>
    <row r="508" spans="4:6" ht="12.75" x14ac:dyDescent="0.2">
      <c r="D508" s="49"/>
      <c r="E508" s="49"/>
      <c r="F508" s="49"/>
    </row>
    <row r="509" spans="4:6" ht="12.75" x14ac:dyDescent="0.2">
      <c r="D509" s="49"/>
      <c r="E509" s="49"/>
      <c r="F509" s="49"/>
    </row>
    <row r="510" spans="4:6" ht="12.75" x14ac:dyDescent="0.2">
      <c r="D510" s="49"/>
      <c r="E510" s="49"/>
      <c r="F510" s="49"/>
    </row>
    <row r="511" spans="4:6" ht="12.75" x14ac:dyDescent="0.2">
      <c r="D511" s="49"/>
      <c r="E511" s="49"/>
      <c r="F511" s="49"/>
    </row>
    <row r="512" spans="4:6" ht="12.75" x14ac:dyDescent="0.2">
      <c r="D512" s="49"/>
      <c r="E512" s="49"/>
      <c r="F512" s="49"/>
    </row>
    <row r="513" spans="4:6" ht="12.75" x14ac:dyDescent="0.2">
      <c r="D513" s="49"/>
      <c r="E513" s="49"/>
      <c r="F513" s="49"/>
    </row>
    <row r="514" spans="4:6" ht="12.75" x14ac:dyDescent="0.2">
      <c r="D514" s="49"/>
      <c r="E514" s="49"/>
      <c r="F514" s="49"/>
    </row>
    <row r="515" spans="4:6" ht="12.75" x14ac:dyDescent="0.2">
      <c r="D515" s="49"/>
      <c r="E515" s="49"/>
      <c r="F515" s="49"/>
    </row>
    <row r="516" spans="4:6" ht="12.75" x14ac:dyDescent="0.2">
      <c r="D516" s="49"/>
      <c r="E516" s="49"/>
      <c r="F516" s="49"/>
    </row>
    <row r="517" spans="4:6" ht="12.75" x14ac:dyDescent="0.2">
      <c r="D517" s="49"/>
      <c r="E517" s="49"/>
      <c r="F517" s="49"/>
    </row>
    <row r="518" spans="4:6" ht="12.75" x14ac:dyDescent="0.2">
      <c r="D518" s="49"/>
      <c r="E518" s="49"/>
      <c r="F518" s="49"/>
    </row>
    <row r="519" spans="4:6" ht="12.75" x14ac:dyDescent="0.2">
      <c r="D519" s="49"/>
      <c r="E519" s="49"/>
      <c r="F519" s="49"/>
    </row>
    <row r="520" spans="4:6" ht="12.75" x14ac:dyDescent="0.2">
      <c r="D520" s="49"/>
      <c r="E520" s="49"/>
      <c r="F520" s="49"/>
    </row>
    <row r="521" spans="4:6" ht="12.75" x14ac:dyDescent="0.2">
      <c r="D521" s="49"/>
      <c r="E521" s="49"/>
      <c r="F521" s="49"/>
    </row>
    <row r="522" spans="4:6" ht="12.75" x14ac:dyDescent="0.2">
      <c r="D522" s="49"/>
      <c r="E522" s="49"/>
      <c r="F522" s="49"/>
    </row>
    <row r="523" spans="4:6" ht="12.75" x14ac:dyDescent="0.2">
      <c r="D523" s="49"/>
      <c r="E523" s="49"/>
      <c r="F523" s="49"/>
    </row>
    <row r="524" spans="4:6" ht="12.75" x14ac:dyDescent="0.2">
      <c r="D524" s="49"/>
      <c r="E524" s="49"/>
      <c r="F524" s="49"/>
    </row>
    <row r="525" spans="4:6" ht="12.75" x14ac:dyDescent="0.2">
      <c r="D525" s="49"/>
      <c r="E525" s="49"/>
      <c r="F525" s="49"/>
    </row>
    <row r="526" spans="4:6" ht="12.75" x14ac:dyDescent="0.2">
      <c r="D526" s="49"/>
      <c r="E526" s="49"/>
      <c r="F526" s="49"/>
    </row>
    <row r="527" spans="4:6" ht="12.75" x14ac:dyDescent="0.2">
      <c r="D527" s="49"/>
      <c r="E527" s="49"/>
      <c r="F527" s="49"/>
    </row>
    <row r="528" spans="4:6" ht="12.75" x14ac:dyDescent="0.2">
      <c r="D528" s="49"/>
      <c r="E528" s="49"/>
      <c r="F528" s="49"/>
    </row>
    <row r="529" spans="4:6" ht="12.75" x14ac:dyDescent="0.2">
      <c r="D529" s="49"/>
      <c r="E529" s="49"/>
      <c r="F529" s="49"/>
    </row>
    <row r="530" spans="4:6" ht="12.75" x14ac:dyDescent="0.2">
      <c r="D530" s="49"/>
      <c r="E530" s="49"/>
      <c r="F530" s="49"/>
    </row>
    <row r="531" spans="4:6" ht="12.75" x14ac:dyDescent="0.2">
      <c r="D531" s="49"/>
      <c r="E531" s="49"/>
      <c r="F531" s="49"/>
    </row>
    <row r="532" spans="4:6" ht="12.75" x14ac:dyDescent="0.2">
      <c r="D532" s="49"/>
      <c r="E532" s="49"/>
      <c r="F532" s="49"/>
    </row>
    <row r="533" spans="4:6" ht="12.75" x14ac:dyDescent="0.2">
      <c r="D533" s="49"/>
      <c r="E533" s="49"/>
      <c r="F533" s="49"/>
    </row>
    <row r="534" spans="4:6" ht="12.75" x14ac:dyDescent="0.2">
      <c r="D534" s="62"/>
      <c r="E534" s="49"/>
      <c r="F534" s="49"/>
    </row>
    <row r="535" spans="4:6" ht="12.75" x14ac:dyDescent="0.2">
      <c r="D535" s="49"/>
      <c r="E535" s="49"/>
      <c r="F535" s="49"/>
    </row>
    <row r="536" spans="4:6" ht="12.75" x14ac:dyDescent="0.2">
      <c r="D536" s="49"/>
      <c r="E536" s="49"/>
      <c r="F536" s="49"/>
    </row>
    <row r="537" spans="4:6" ht="12.75" x14ac:dyDescent="0.2">
      <c r="D537" s="49"/>
      <c r="E537" s="49"/>
      <c r="F537" s="49"/>
    </row>
    <row r="538" spans="4:6" ht="12.75" x14ac:dyDescent="0.2">
      <c r="D538" s="49"/>
      <c r="E538" s="49"/>
      <c r="F538" s="49"/>
    </row>
    <row r="539" spans="4:6" ht="12.75" x14ac:dyDescent="0.2">
      <c r="D539" s="49"/>
      <c r="E539" s="49"/>
      <c r="F539" s="49"/>
    </row>
    <row r="540" spans="4:6" ht="12.75" x14ac:dyDescent="0.2">
      <c r="D540" s="23"/>
      <c r="E540" s="49"/>
      <c r="F540" s="49"/>
    </row>
    <row r="541" spans="4:6" ht="12.75" x14ac:dyDescent="0.2">
      <c r="D541" s="49"/>
      <c r="E541" s="49"/>
      <c r="F541" s="49"/>
    </row>
    <row r="542" spans="4:6" ht="12.75" x14ac:dyDescent="0.2">
      <c r="D542" s="49"/>
      <c r="E542" s="49"/>
      <c r="F542" s="49"/>
    </row>
    <row r="543" spans="4:6" ht="12.75" x14ac:dyDescent="0.2">
      <c r="D543" s="49"/>
      <c r="E543" s="49"/>
      <c r="F543" s="49"/>
    </row>
    <row r="544" spans="4:6" ht="12.75" x14ac:dyDescent="0.2">
      <c r="D544" s="49"/>
      <c r="E544" s="49"/>
      <c r="F544" s="49"/>
    </row>
    <row r="545" spans="4:6" ht="12.75" x14ac:dyDescent="0.2">
      <c r="D545" s="49"/>
      <c r="E545" s="49"/>
      <c r="F545" s="49"/>
    </row>
    <row r="546" spans="4:6" ht="12.75" x14ac:dyDescent="0.2">
      <c r="D546" s="49"/>
      <c r="E546" s="49"/>
      <c r="F546" s="49"/>
    </row>
    <row r="547" spans="4:6" ht="12.75" x14ac:dyDescent="0.2">
      <c r="D547" s="49"/>
      <c r="E547" s="49"/>
      <c r="F547" s="49"/>
    </row>
    <row r="548" spans="4:6" ht="12.75" x14ac:dyDescent="0.2">
      <c r="D548" s="49"/>
      <c r="E548" s="49"/>
      <c r="F548" s="49"/>
    </row>
    <row r="549" spans="4:6" ht="12.75" x14ac:dyDescent="0.2">
      <c r="D549" s="49"/>
      <c r="E549" s="49"/>
      <c r="F549" s="49"/>
    </row>
    <row r="550" spans="4:6" ht="12.75" x14ac:dyDescent="0.2">
      <c r="D550" s="49"/>
      <c r="E550" s="49"/>
      <c r="F550" s="49"/>
    </row>
    <row r="551" spans="4:6" ht="12.75" x14ac:dyDescent="0.2">
      <c r="D551" s="49"/>
      <c r="E551" s="49"/>
      <c r="F551" s="49"/>
    </row>
    <row r="552" spans="4:6" ht="12.75" x14ac:dyDescent="0.2">
      <c r="D552" s="49"/>
      <c r="E552" s="49"/>
      <c r="F552" s="49"/>
    </row>
    <row r="553" spans="4:6" ht="12.75" x14ac:dyDescent="0.2">
      <c r="D553" s="49"/>
      <c r="E553" s="49"/>
      <c r="F553" s="49"/>
    </row>
    <row r="554" spans="4:6" ht="12.75" x14ac:dyDescent="0.2">
      <c r="D554" s="49"/>
      <c r="E554" s="49"/>
      <c r="F554" s="49"/>
    </row>
    <row r="555" spans="4:6" ht="12.75" x14ac:dyDescent="0.2">
      <c r="D555" s="49"/>
      <c r="E555" s="49"/>
      <c r="F555" s="49"/>
    </row>
    <row r="556" spans="4:6" ht="12.75" x14ac:dyDescent="0.2">
      <c r="D556" s="49"/>
      <c r="E556" s="49"/>
      <c r="F556" s="49"/>
    </row>
    <row r="557" spans="4:6" ht="12.75" x14ac:dyDescent="0.2">
      <c r="D557" s="49"/>
      <c r="E557" s="49"/>
      <c r="F557" s="49"/>
    </row>
    <row r="558" spans="4:6" ht="12.75" x14ac:dyDescent="0.2">
      <c r="D558" s="49"/>
      <c r="E558" s="49"/>
      <c r="F558" s="49"/>
    </row>
    <row r="559" spans="4:6" ht="12.75" x14ac:dyDescent="0.2">
      <c r="D559" s="49"/>
      <c r="E559" s="49"/>
      <c r="F559" s="49"/>
    </row>
    <row r="560" spans="4:6" ht="12.75" x14ac:dyDescent="0.2">
      <c r="D560" s="49"/>
      <c r="E560" s="49"/>
      <c r="F560" s="49"/>
    </row>
    <row r="561" spans="4:6" ht="12.75" x14ac:dyDescent="0.2">
      <c r="D561" s="49"/>
      <c r="E561" s="49"/>
      <c r="F561" s="49"/>
    </row>
    <row r="562" spans="4:6" ht="12.75" x14ac:dyDescent="0.2">
      <c r="D562" s="49"/>
      <c r="E562" s="49"/>
      <c r="F562" s="49"/>
    </row>
    <row r="563" spans="4:6" ht="12.75" x14ac:dyDescent="0.2">
      <c r="D563" s="49"/>
      <c r="E563" s="49"/>
      <c r="F563" s="49"/>
    </row>
    <row r="564" spans="4:6" ht="12.75" x14ac:dyDescent="0.2">
      <c r="D564" s="49"/>
      <c r="E564" s="49"/>
      <c r="F564" s="49"/>
    </row>
    <row r="565" spans="4:6" ht="12.75" x14ac:dyDescent="0.2">
      <c r="D565" s="49"/>
      <c r="E565" s="49"/>
      <c r="F565" s="49"/>
    </row>
    <row r="566" spans="4:6" ht="12.75" x14ac:dyDescent="0.2">
      <c r="D566" s="49"/>
      <c r="E566" s="49"/>
      <c r="F566" s="49"/>
    </row>
    <row r="567" spans="4:6" ht="12.75" x14ac:dyDescent="0.2">
      <c r="D567" s="49"/>
      <c r="E567" s="49"/>
      <c r="F567" s="49"/>
    </row>
    <row r="568" spans="4:6" ht="12.75" x14ac:dyDescent="0.2">
      <c r="D568" s="49"/>
      <c r="E568" s="49"/>
      <c r="F568" s="49"/>
    </row>
    <row r="569" spans="4:6" ht="12.75" x14ac:dyDescent="0.2">
      <c r="D569" s="49"/>
      <c r="E569" s="49"/>
      <c r="F569" s="49"/>
    </row>
    <row r="570" spans="4:6" ht="12.75" x14ac:dyDescent="0.2">
      <c r="D570" s="49"/>
      <c r="E570" s="49"/>
      <c r="F570" s="49"/>
    </row>
    <row r="571" spans="4:6" ht="12.75" x14ac:dyDescent="0.2">
      <c r="D571" s="49"/>
      <c r="E571" s="49"/>
      <c r="F571" s="49"/>
    </row>
    <row r="572" spans="4:6" ht="12.75" x14ac:dyDescent="0.2">
      <c r="D572" s="49"/>
      <c r="E572" s="49"/>
      <c r="F572" s="49"/>
    </row>
    <row r="573" spans="4:6" ht="12.75" x14ac:dyDescent="0.2">
      <c r="D573" s="49"/>
      <c r="E573" s="49"/>
      <c r="F573" s="49"/>
    </row>
    <row r="574" spans="4:6" ht="12.75" x14ac:dyDescent="0.2">
      <c r="D574" s="49"/>
      <c r="E574" s="49"/>
      <c r="F574" s="49"/>
    </row>
    <row r="575" spans="4:6" ht="12.75" x14ac:dyDescent="0.2">
      <c r="D575" s="49"/>
      <c r="E575" s="49"/>
      <c r="F575" s="49"/>
    </row>
    <row r="576" spans="4:6" ht="12.75" x14ac:dyDescent="0.2">
      <c r="D576" s="49"/>
      <c r="E576" s="49"/>
      <c r="F576" s="49"/>
    </row>
    <row r="577" spans="4:6" ht="12.75" x14ac:dyDescent="0.2">
      <c r="D577" s="49"/>
      <c r="E577" s="49"/>
      <c r="F577" s="49"/>
    </row>
    <row r="578" spans="4:6" ht="12.75" x14ac:dyDescent="0.2">
      <c r="D578" s="49"/>
      <c r="E578" s="49"/>
      <c r="F578" s="49"/>
    </row>
    <row r="579" spans="4:6" ht="12.75" x14ac:dyDescent="0.2">
      <c r="D579" s="49"/>
      <c r="E579" s="49"/>
      <c r="F579" s="49"/>
    </row>
    <row r="580" spans="4:6" ht="12.75" x14ac:dyDescent="0.2">
      <c r="D580" s="49"/>
      <c r="E580" s="49"/>
      <c r="F580" s="49"/>
    </row>
    <row r="581" spans="4:6" ht="12.75" x14ac:dyDescent="0.2">
      <c r="D581" s="49"/>
      <c r="E581" s="49"/>
      <c r="F581" s="49"/>
    </row>
    <row r="582" spans="4:6" ht="12.75" x14ac:dyDescent="0.2">
      <c r="D582" s="49"/>
      <c r="E582" s="49"/>
      <c r="F582" s="49"/>
    </row>
    <row r="583" spans="4:6" ht="12.75" x14ac:dyDescent="0.2">
      <c r="D583" s="49"/>
      <c r="E583" s="49"/>
      <c r="F583" s="49"/>
    </row>
    <row r="584" spans="4:6" ht="12.75" x14ac:dyDescent="0.2">
      <c r="D584" s="49"/>
      <c r="E584" s="49"/>
      <c r="F584" s="49"/>
    </row>
    <row r="585" spans="4:6" ht="12.75" x14ac:dyDescent="0.2">
      <c r="D585" s="49"/>
      <c r="E585" s="49"/>
      <c r="F585" s="49"/>
    </row>
    <row r="586" spans="4:6" ht="12.75" x14ac:dyDescent="0.2">
      <c r="D586" s="49"/>
      <c r="E586" s="49"/>
      <c r="F586" s="49"/>
    </row>
    <row r="587" spans="4:6" ht="12.75" x14ac:dyDescent="0.2">
      <c r="D587" s="49"/>
      <c r="E587" s="49"/>
      <c r="F587" s="49"/>
    </row>
    <row r="588" spans="4:6" ht="12.75" x14ac:dyDescent="0.2">
      <c r="D588" s="49"/>
      <c r="E588" s="49"/>
      <c r="F588" s="49"/>
    </row>
    <row r="589" spans="4:6" ht="12.75" x14ac:dyDescent="0.2">
      <c r="D589" s="49"/>
      <c r="E589" s="49"/>
      <c r="F589" s="49"/>
    </row>
    <row r="590" spans="4:6" ht="12.75" x14ac:dyDescent="0.2">
      <c r="D590" s="49"/>
      <c r="E590" s="49"/>
      <c r="F590" s="49"/>
    </row>
    <row r="591" spans="4:6" ht="12.75" x14ac:dyDescent="0.2">
      <c r="D591" s="49"/>
      <c r="E591" s="49"/>
      <c r="F591" s="49"/>
    </row>
    <row r="592" spans="4:6" ht="12.75" x14ac:dyDescent="0.2">
      <c r="D592" s="49"/>
      <c r="E592" s="49"/>
      <c r="F592" s="49"/>
    </row>
    <row r="593" spans="4:6" ht="12.75" x14ac:dyDescent="0.2">
      <c r="D593" s="49"/>
      <c r="E593" s="49"/>
      <c r="F593" s="49"/>
    </row>
    <row r="594" spans="4:6" ht="12.75" x14ac:dyDescent="0.2">
      <c r="D594" s="49"/>
      <c r="E594" s="49"/>
      <c r="F594" s="49"/>
    </row>
    <row r="595" spans="4:6" ht="12.75" x14ac:dyDescent="0.2">
      <c r="D595" s="49"/>
      <c r="E595" s="49"/>
      <c r="F595" s="49"/>
    </row>
    <row r="596" spans="4:6" ht="12.75" x14ac:dyDescent="0.2">
      <c r="D596" s="49"/>
      <c r="E596" s="49"/>
      <c r="F596" s="49"/>
    </row>
    <row r="597" spans="4:6" ht="12.75" x14ac:dyDescent="0.2">
      <c r="D597" s="49"/>
      <c r="E597" s="49"/>
      <c r="F597" s="49"/>
    </row>
    <row r="598" spans="4:6" ht="12.75" x14ac:dyDescent="0.2">
      <c r="D598" s="49"/>
      <c r="E598" s="49"/>
      <c r="F598" s="49"/>
    </row>
    <row r="599" spans="4:6" ht="12.75" x14ac:dyDescent="0.2">
      <c r="D599" s="49"/>
      <c r="E599" s="49"/>
      <c r="F599" s="49"/>
    </row>
    <row r="600" spans="4:6" ht="12.75" x14ac:dyDescent="0.2">
      <c r="D600" s="49"/>
      <c r="E600" s="49"/>
      <c r="F600" s="49"/>
    </row>
    <row r="601" spans="4:6" ht="12.75" x14ac:dyDescent="0.2">
      <c r="D601" s="49"/>
      <c r="E601" s="49"/>
      <c r="F601" s="49"/>
    </row>
    <row r="602" spans="4:6" ht="12.75" x14ac:dyDescent="0.2">
      <c r="D602" s="49"/>
      <c r="E602" s="49"/>
      <c r="F602" s="49"/>
    </row>
    <row r="603" spans="4:6" ht="12.75" x14ac:dyDescent="0.2">
      <c r="D603" s="49"/>
      <c r="E603" s="49"/>
      <c r="F603" s="49"/>
    </row>
    <row r="604" spans="4:6" ht="12.75" x14ac:dyDescent="0.2">
      <c r="D604" s="49"/>
      <c r="E604" s="49"/>
      <c r="F604" s="49"/>
    </row>
    <row r="605" spans="4:6" ht="12.75" x14ac:dyDescent="0.2">
      <c r="D605" s="49"/>
      <c r="E605" s="49"/>
      <c r="F605" s="49"/>
    </row>
    <row r="606" spans="4:6" ht="12.75" x14ac:dyDescent="0.2">
      <c r="D606" s="49"/>
      <c r="E606" s="49"/>
      <c r="F606" s="49"/>
    </row>
    <row r="607" spans="4:6" ht="12.75" x14ac:dyDescent="0.2">
      <c r="D607" s="49"/>
      <c r="E607" s="49"/>
      <c r="F607" s="49"/>
    </row>
    <row r="608" spans="4:6" ht="12.75" x14ac:dyDescent="0.2">
      <c r="D608" s="49"/>
      <c r="E608" s="49"/>
      <c r="F608" s="49"/>
    </row>
    <row r="609" spans="4:6" ht="12.75" x14ac:dyDescent="0.2">
      <c r="D609" s="49"/>
      <c r="E609" s="49"/>
      <c r="F609" s="49"/>
    </row>
    <row r="610" spans="4:6" ht="12.75" x14ac:dyDescent="0.2">
      <c r="D610" s="49"/>
      <c r="E610" s="49"/>
      <c r="F610" s="49"/>
    </row>
    <row r="611" spans="4:6" ht="12.75" x14ac:dyDescent="0.2">
      <c r="D611" s="49"/>
      <c r="E611" s="49"/>
      <c r="F611" s="49"/>
    </row>
    <row r="612" spans="4:6" ht="12.75" x14ac:dyDescent="0.2">
      <c r="D612" s="49"/>
      <c r="E612" s="49"/>
      <c r="F612" s="49"/>
    </row>
    <row r="613" spans="4:6" ht="12.75" x14ac:dyDescent="0.2">
      <c r="D613" s="49"/>
      <c r="E613" s="49"/>
      <c r="F613" s="49"/>
    </row>
    <row r="614" spans="4:6" ht="12.75" x14ac:dyDescent="0.2">
      <c r="D614" s="49"/>
      <c r="E614" s="49"/>
      <c r="F614" s="49"/>
    </row>
    <row r="615" spans="4:6" ht="12.75" x14ac:dyDescent="0.2">
      <c r="D615" s="49"/>
      <c r="E615" s="49"/>
      <c r="F615" s="49"/>
    </row>
    <row r="616" spans="4:6" ht="12.75" x14ac:dyDescent="0.2">
      <c r="D616" s="49"/>
      <c r="E616" s="49"/>
      <c r="F616" s="49"/>
    </row>
    <row r="617" spans="4:6" ht="12.75" x14ac:dyDescent="0.2">
      <c r="D617" s="49"/>
      <c r="E617" s="49"/>
      <c r="F617" s="49"/>
    </row>
    <row r="618" spans="4:6" ht="12.75" x14ac:dyDescent="0.2">
      <c r="D618" s="49"/>
      <c r="E618" s="49"/>
      <c r="F618" s="49"/>
    </row>
    <row r="619" spans="4:6" ht="12.75" x14ac:dyDescent="0.2">
      <c r="D619" s="49"/>
      <c r="E619" s="49"/>
      <c r="F619" s="49"/>
    </row>
    <row r="620" spans="4:6" ht="12.75" x14ac:dyDescent="0.2">
      <c r="D620" s="49"/>
      <c r="E620" s="49"/>
      <c r="F620" s="49"/>
    </row>
    <row r="621" spans="4:6" ht="12.75" x14ac:dyDescent="0.2">
      <c r="D621" s="49"/>
      <c r="E621" s="49"/>
      <c r="F621" s="49"/>
    </row>
    <row r="622" spans="4:6" ht="12.75" x14ac:dyDescent="0.2">
      <c r="D622" s="49"/>
      <c r="E622" s="49"/>
      <c r="F622" s="49"/>
    </row>
    <row r="623" spans="4:6" ht="12.75" x14ac:dyDescent="0.2">
      <c r="D623" s="49"/>
      <c r="E623" s="49"/>
      <c r="F623" s="49"/>
    </row>
    <row r="624" spans="4:6" ht="12.75" x14ac:dyDescent="0.2">
      <c r="D624" s="49"/>
      <c r="E624" s="49"/>
      <c r="F624" s="49"/>
    </row>
    <row r="625" spans="4:6" ht="15" x14ac:dyDescent="0.25">
      <c r="D625" s="12"/>
      <c r="E625" s="49"/>
      <c r="F625" s="49"/>
    </row>
    <row r="626" spans="4:6" ht="12.75" x14ac:dyDescent="0.2">
      <c r="D626" s="49"/>
      <c r="E626" s="49"/>
      <c r="F626" s="49"/>
    </row>
    <row r="627" spans="4:6" ht="12.75" x14ac:dyDescent="0.2">
      <c r="D627" s="49"/>
      <c r="E627" s="49"/>
      <c r="F627" s="49"/>
    </row>
    <row r="628" spans="4:6" ht="12.75" x14ac:dyDescent="0.2">
      <c r="D628" s="49"/>
      <c r="E628" s="49"/>
      <c r="F628" s="49"/>
    </row>
    <row r="629" spans="4:6" ht="12.75" x14ac:dyDescent="0.2">
      <c r="D629" s="49"/>
      <c r="E629" s="49"/>
      <c r="F629" s="49"/>
    </row>
    <row r="630" spans="4:6" ht="12.75" x14ac:dyDescent="0.2">
      <c r="D630" s="49"/>
      <c r="E630" s="49"/>
      <c r="F630" s="49"/>
    </row>
    <row r="631" spans="4:6" ht="12.75" x14ac:dyDescent="0.2">
      <c r="D631" s="49"/>
      <c r="E631" s="49"/>
      <c r="F631" s="49"/>
    </row>
    <row r="632" spans="4:6" ht="12.75" x14ac:dyDescent="0.2">
      <c r="D632" s="49"/>
      <c r="E632" s="49"/>
      <c r="F632" s="49"/>
    </row>
    <row r="633" spans="4:6" ht="12.75" x14ac:dyDescent="0.2">
      <c r="D633" s="49"/>
      <c r="E633" s="49"/>
      <c r="F633" s="49"/>
    </row>
    <row r="634" spans="4:6" ht="12.75" x14ac:dyDescent="0.2">
      <c r="D634" s="49"/>
      <c r="E634" s="49"/>
      <c r="F634" s="49"/>
    </row>
    <row r="635" spans="4:6" ht="12.75" x14ac:dyDescent="0.2">
      <c r="D635" s="49"/>
      <c r="E635" s="49"/>
      <c r="F635" s="49"/>
    </row>
    <row r="636" spans="4:6" ht="12.75" x14ac:dyDescent="0.2">
      <c r="D636" s="49"/>
      <c r="E636" s="49"/>
      <c r="F636" s="49"/>
    </row>
    <row r="637" spans="4:6" ht="12.75" x14ac:dyDescent="0.2">
      <c r="D637" s="49"/>
      <c r="E637" s="49"/>
      <c r="F637" s="49"/>
    </row>
    <row r="638" spans="4:6" ht="12.75" x14ac:dyDescent="0.2">
      <c r="D638" s="49"/>
      <c r="E638" s="49"/>
      <c r="F638" s="49"/>
    </row>
    <row r="639" spans="4:6" ht="12.75" x14ac:dyDescent="0.2">
      <c r="D639" s="49"/>
      <c r="E639" s="49"/>
      <c r="F639" s="49"/>
    </row>
    <row r="640" spans="4:6" ht="12.75" x14ac:dyDescent="0.2">
      <c r="D640" s="49"/>
      <c r="E640" s="49"/>
      <c r="F640" s="49"/>
    </row>
    <row r="641" spans="4:6" ht="12.75" x14ac:dyDescent="0.2">
      <c r="D641" s="49"/>
      <c r="E641" s="49"/>
      <c r="F641" s="49"/>
    </row>
    <row r="642" spans="4:6" ht="12.75" x14ac:dyDescent="0.2">
      <c r="D642" s="49"/>
      <c r="E642" s="49"/>
      <c r="F642" s="49"/>
    </row>
    <row r="643" spans="4:6" ht="12.75" x14ac:dyDescent="0.2">
      <c r="D643" s="49"/>
      <c r="E643" s="49"/>
      <c r="F643" s="49"/>
    </row>
    <row r="644" spans="4:6" ht="12.75" x14ac:dyDescent="0.2">
      <c r="D644" s="49"/>
      <c r="E644" s="49"/>
      <c r="F644" s="49"/>
    </row>
    <row r="645" spans="4:6" ht="12.75" x14ac:dyDescent="0.2">
      <c r="D645" s="49"/>
      <c r="E645" s="49"/>
      <c r="F645" s="49"/>
    </row>
    <row r="646" spans="4:6" ht="12.75" x14ac:dyDescent="0.2">
      <c r="D646" s="49"/>
      <c r="E646" s="49"/>
      <c r="F646" s="49"/>
    </row>
    <row r="647" spans="4:6" ht="12.75" x14ac:dyDescent="0.2">
      <c r="D647" s="49"/>
      <c r="E647" s="49"/>
      <c r="F647" s="49"/>
    </row>
    <row r="648" spans="4:6" ht="12.75" x14ac:dyDescent="0.2">
      <c r="D648" s="49"/>
      <c r="E648" s="49"/>
      <c r="F648" s="49"/>
    </row>
    <row r="649" spans="4:6" ht="12.75" x14ac:dyDescent="0.2">
      <c r="D649" s="49"/>
      <c r="E649" s="49"/>
      <c r="F649" s="49"/>
    </row>
    <row r="650" spans="4:6" ht="12.75" x14ac:dyDescent="0.2">
      <c r="D650" s="49"/>
      <c r="E650" s="49"/>
      <c r="F650" s="49"/>
    </row>
    <row r="651" spans="4:6" ht="12.75" x14ac:dyDescent="0.2">
      <c r="D651" s="49"/>
      <c r="E651" s="49"/>
      <c r="F651" s="49"/>
    </row>
    <row r="652" spans="4:6" ht="12.75" x14ac:dyDescent="0.2">
      <c r="D652" s="49"/>
      <c r="E652" s="49"/>
      <c r="F652" s="49"/>
    </row>
    <row r="653" spans="4:6" ht="12.75" x14ac:dyDescent="0.2">
      <c r="D653" s="49"/>
      <c r="E653" s="49"/>
      <c r="F653" s="49"/>
    </row>
    <row r="654" spans="4:6" ht="12.75" x14ac:dyDescent="0.2">
      <c r="D654" s="49"/>
      <c r="E654" s="49"/>
      <c r="F654" s="49"/>
    </row>
    <row r="655" spans="4:6" ht="12.75" x14ac:dyDescent="0.2">
      <c r="D655" s="49"/>
      <c r="E655" s="49"/>
      <c r="F655" s="49"/>
    </row>
    <row r="656" spans="4:6" ht="12.75" x14ac:dyDescent="0.2">
      <c r="D656" s="49"/>
      <c r="E656" s="49"/>
      <c r="F656" s="49"/>
    </row>
    <row r="657" spans="4:6" ht="12.75" x14ac:dyDescent="0.2">
      <c r="D657" s="49"/>
      <c r="E657" s="49"/>
      <c r="F657" s="49"/>
    </row>
    <row r="658" spans="4:6" ht="12.75" x14ac:dyDescent="0.2">
      <c r="D658" s="49"/>
      <c r="E658" s="49"/>
      <c r="F658" s="49"/>
    </row>
    <row r="659" spans="4:6" ht="12.75" x14ac:dyDescent="0.2">
      <c r="D659" s="49"/>
      <c r="E659" s="49"/>
      <c r="F659" s="49"/>
    </row>
    <row r="660" spans="4:6" ht="12.75" x14ac:dyDescent="0.2">
      <c r="D660" s="49"/>
      <c r="E660" s="49"/>
      <c r="F660" s="49"/>
    </row>
    <row r="661" spans="4:6" ht="12.75" x14ac:dyDescent="0.2">
      <c r="D661" s="49"/>
      <c r="E661" s="49"/>
      <c r="F661" s="49"/>
    </row>
    <row r="662" spans="4:6" ht="12.75" x14ac:dyDescent="0.2">
      <c r="D662" s="49"/>
      <c r="E662" s="49"/>
      <c r="F662" s="49"/>
    </row>
    <row r="663" spans="4:6" ht="12.75" x14ac:dyDescent="0.2">
      <c r="D663" s="49"/>
      <c r="E663" s="49"/>
      <c r="F663" s="49"/>
    </row>
    <row r="664" spans="4:6" ht="12.75" x14ac:dyDescent="0.2">
      <c r="D664" s="49"/>
      <c r="E664" s="49"/>
      <c r="F664" s="49"/>
    </row>
    <row r="665" spans="4:6" ht="12.75" x14ac:dyDescent="0.2">
      <c r="D665" s="49"/>
      <c r="E665" s="49"/>
      <c r="F665" s="49"/>
    </row>
    <row r="666" spans="4:6" ht="12.75" x14ac:dyDescent="0.2">
      <c r="D666" s="49"/>
      <c r="E666" s="49"/>
      <c r="F666" s="49"/>
    </row>
    <row r="667" spans="4:6" ht="12.75" x14ac:dyDescent="0.2">
      <c r="D667" s="49"/>
      <c r="E667" s="49"/>
      <c r="F667" s="49"/>
    </row>
    <row r="668" spans="4:6" ht="12.75" x14ac:dyDescent="0.2">
      <c r="D668" s="49"/>
      <c r="E668" s="49"/>
      <c r="F668" s="49"/>
    </row>
    <row r="669" spans="4:6" ht="12.75" x14ac:dyDescent="0.2">
      <c r="D669" s="49"/>
      <c r="E669" s="49"/>
      <c r="F669" s="49"/>
    </row>
    <row r="670" spans="4:6" ht="12.75" x14ac:dyDescent="0.2">
      <c r="D670" s="49"/>
      <c r="E670" s="49"/>
      <c r="F670" s="49"/>
    </row>
    <row r="671" spans="4:6" ht="12.75" x14ac:dyDescent="0.2">
      <c r="D671" s="49"/>
      <c r="E671" s="49"/>
      <c r="F671" s="49"/>
    </row>
    <row r="672" spans="4:6" ht="12.75" x14ac:dyDescent="0.2">
      <c r="D672" s="49"/>
      <c r="E672" s="49"/>
      <c r="F672" s="49"/>
    </row>
    <row r="673" spans="4:6" ht="12.75" x14ac:dyDescent="0.2">
      <c r="D673" s="49"/>
      <c r="E673" s="49"/>
      <c r="F673" s="49"/>
    </row>
    <row r="674" spans="4:6" ht="12.75" x14ac:dyDescent="0.2">
      <c r="D674" s="49"/>
      <c r="E674" s="49"/>
      <c r="F674" s="49"/>
    </row>
    <row r="675" spans="4:6" ht="12.75" x14ac:dyDescent="0.2">
      <c r="D675" s="49"/>
      <c r="E675" s="49"/>
      <c r="F675" s="49"/>
    </row>
    <row r="676" spans="4:6" ht="12.75" x14ac:dyDescent="0.2">
      <c r="D676" s="49"/>
      <c r="E676" s="49"/>
      <c r="F676" s="49"/>
    </row>
    <row r="677" spans="4:6" ht="12.75" x14ac:dyDescent="0.2">
      <c r="D677" s="49"/>
      <c r="E677" s="49"/>
      <c r="F677" s="49"/>
    </row>
    <row r="678" spans="4:6" ht="12.75" x14ac:dyDescent="0.2">
      <c r="D678" s="49"/>
      <c r="E678" s="49"/>
      <c r="F678" s="49"/>
    </row>
    <row r="679" spans="4:6" ht="12.75" x14ac:dyDescent="0.2">
      <c r="D679" s="49"/>
      <c r="E679" s="49"/>
      <c r="F679" s="49"/>
    </row>
    <row r="680" spans="4:6" ht="12.75" x14ac:dyDescent="0.2">
      <c r="D680" s="49"/>
      <c r="E680" s="49"/>
      <c r="F680" s="49"/>
    </row>
    <row r="681" spans="4:6" ht="12.75" x14ac:dyDescent="0.2">
      <c r="D681" s="49"/>
      <c r="E681" s="49"/>
      <c r="F681" s="49"/>
    </row>
    <row r="682" spans="4:6" ht="12.75" x14ac:dyDescent="0.2">
      <c r="D682" s="49"/>
      <c r="E682" s="49"/>
      <c r="F682" s="49"/>
    </row>
    <row r="683" spans="4:6" ht="12.75" x14ac:dyDescent="0.2">
      <c r="D683" s="49"/>
      <c r="E683" s="49"/>
      <c r="F683" s="49"/>
    </row>
    <row r="684" spans="4:6" ht="12.75" x14ac:dyDescent="0.2">
      <c r="D684" s="49"/>
      <c r="E684" s="49"/>
      <c r="F684" s="49"/>
    </row>
    <row r="685" spans="4:6" ht="12.75" x14ac:dyDescent="0.2">
      <c r="D685" s="49"/>
      <c r="E685" s="49"/>
      <c r="F685" s="49"/>
    </row>
    <row r="686" spans="4:6" ht="12.75" x14ac:dyDescent="0.2">
      <c r="D686" s="49"/>
      <c r="E686" s="49"/>
      <c r="F686" s="49"/>
    </row>
    <row r="687" spans="4:6" ht="12.75" x14ac:dyDescent="0.2">
      <c r="D687" s="49"/>
      <c r="E687" s="49"/>
      <c r="F687" s="49"/>
    </row>
    <row r="688" spans="4:6" ht="12.75" x14ac:dyDescent="0.2">
      <c r="D688" s="49"/>
      <c r="E688" s="49"/>
      <c r="F688" s="49"/>
    </row>
    <row r="689" spans="4:6" ht="12.75" x14ac:dyDescent="0.2">
      <c r="D689" s="49"/>
      <c r="E689" s="49"/>
      <c r="F689" s="49"/>
    </row>
    <row r="690" spans="4:6" ht="12.75" x14ac:dyDescent="0.2">
      <c r="D690" s="49"/>
      <c r="E690" s="49"/>
      <c r="F690" s="49"/>
    </row>
    <row r="691" spans="4:6" ht="12.75" x14ac:dyDescent="0.2">
      <c r="D691" s="49"/>
      <c r="E691" s="49"/>
      <c r="F691" s="49"/>
    </row>
    <row r="692" spans="4:6" ht="12.75" x14ac:dyDescent="0.2">
      <c r="D692" s="49"/>
      <c r="E692" s="49"/>
      <c r="F692" s="49"/>
    </row>
    <row r="693" spans="4:6" ht="12.75" x14ac:dyDescent="0.2">
      <c r="D693" s="49"/>
      <c r="E693" s="49"/>
      <c r="F693" s="49"/>
    </row>
    <row r="694" spans="4:6" ht="12.75" x14ac:dyDescent="0.2">
      <c r="D694" s="49"/>
      <c r="E694" s="49"/>
      <c r="F694" s="49"/>
    </row>
    <row r="695" spans="4:6" ht="12.75" x14ac:dyDescent="0.2">
      <c r="D695" s="49"/>
      <c r="E695" s="49"/>
      <c r="F695" s="49"/>
    </row>
    <row r="696" spans="4:6" ht="12.75" x14ac:dyDescent="0.2">
      <c r="D696" s="49"/>
      <c r="E696" s="49"/>
      <c r="F696" s="49"/>
    </row>
    <row r="697" spans="4:6" ht="12.75" x14ac:dyDescent="0.2">
      <c r="D697" s="49"/>
      <c r="E697" s="49"/>
      <c r="F697" s="49"/>
    </row>
    <row r="698" spans="4:6" ht="12.75" x14ac:dyDescent="0.2">
      <c r="D698" s="62"/>
      <c r="E698" s="49"/>
      <c r="F698" s="49"/>
    </row>
    <row r="699" spans="4:6" ht="12.75" x14ac:dyDescent="0.2">
      <c r="D699" s="49"/>
      <c r="E699" s="49"/>
      <c r="F699" s="49"/>
    </row>
    <row r="700" spans="4:6" ht="12.75" x14ac:dyDescent="0.2">
      <c r="D700" s="49"/>
      <c r="E700" s="49"/>
      <c r="F700" s="49"/>
    </row>
    <row r="701" spans="4:6" ht="12.75" x14ac:dyDescent="0.2">
      <c r="D701" s="49"/>
      <c r="E701" s="49"/>
      <c r="F701" s="49"/>
    </row>
    <row r="702" spans="4:6" ht="12.75" x14ac:dyDescent="0.2">
      <c r="D702" s="49"/>
      <c r="E702" s="49"/>
      <c r="F702" s="49"/>
    </row>
    <row r="703" spans="4:6" ht="12.75" x14ac:dyDescent="0.2">
      <c r="D703" s="49"/>
      <c r="E703" s="49"/>
      <c r="F703" s="49"/>
    </row>
    <row r="704" spans="4:6" ht="12.75" x14ac:dyDescent="0.2">
      <c r="D704" s="23"/>
      <c r="E704" s="49"/>
      <c r="F704" s="49"/>
    </row>
    <row r="705" spans="4:6" ht="12.75" x14ac:dyDescent="0.2">
      <c r="D705" s="49"/>
      <c r="E705" s="49"/>
      <c r="F705" s="49"/>
    </row>
    <row r="706" spans="4:6" ht="12.75" x14ac:dyDescent="0.2">
      <c r="D706" s="49"/>
      <c r="E706" s="49"/>
      <c r="F706" s="49"/>
    </row>
    <row r="707" spans="4:6" ht="12.75" x14ac:dyDescent="0.2">
      <c r="D707" s="49"/>
      <c r="E707" s="49"/>
      <c r="F707" s="49"/>
    </row>
    <row r="708" spans="4:6" ht="12.75" x14ac:dyDescent="0.2">
      <c r="D708" s="49"/>
      <c r="E708" s="49"/>
      <c r="F708" s="49"/>
    </row>
    <row r="709" spans="4:6" ht="12.75" x14ac:dyDescent="0.2">
      <c r="D709" s="49"/>
      <c r="E709" s="49"/>
      <c r="F709" s="49"/>
    </row>
    <row r="710" spans="4:6" ht="12.75" x14ac:dyDescent="0.2">
      <c r="D710" s="49"/>
      <c r="E710" s="49"/>
      <c r="F710" s="49"/>
    </row>
    <row r="711" spans="4:6" ht="12.75" x14ac:dyDescent="0.2">
      <c r="D711" s="49"/>
      <c r="E711" s="49"/>
      <c r="F711" s="49"/>
    </row>
    <row r="712" spans="4:6" ht="12.75" x14ac:dyDescent="0.2">
      <c r="D712" s="49"/>
      <c r="E712" s="49"/>
      <c r="F712" s="49"/>
    </row>
    <row r="713" spans="4:6" ht="12.75" x14ac:dyDescent="0.2">
      <c r="D713" s="49"/>
      <c r="E713" s="49"/>
      <c r="F713" s="49"/>
    </row>
    <row r="714" spans="4:6" ht="12.75" x14ac:dyDescent="0.2">
      <c r="D714" s="49"/>
      <c r="E714" s="49"/>
      <c r="F714" s="49"/>
    </row>
    <row r="715" spans="4:6" ht="12.75" x14ac:dyDescent="0.2">
      <c r="D715" s="49"/>
      <c r="E715" s="49"/>
      <c r="F715" s="49"/>
    </row>
    <row r="716" spans="4:6" ht="12.75" x14ac:dyDescent="0.2">
      <c r="D716" s="49"/>
      <c r="E716" s="49"/>
      <c r="F716" s="49"/>
    </row>
    <row r="717" spans="4:6" ht="12.75" x14ac:dyDescent="0.2">
      <c r="D717" s="49"/>
      <c r="E717" s="49"/>
      <c r="F717" s="49"/>
    </row>
    <row r="718" spans="4:6" ht="12.75" x14ac:dyDescent="0.2">
      <c r="D718" s="49"/>
      <c r="E718" s="49"/>
      <c r="F718" s="49"/>
    </row>
    <row r="719" spans="4:6" ht="12.75" x14ac:dyDescent="0.2">
      <c r="D719" s="49"/>
      <c r="E719" s="49"/>
      <c r="F719" s="49"/>
    </row>
    <row r="720" spans="4:6" ht="12.75" x14ac:dyDescent="0.2">
      <c r="D720" s="49"/>
      <c r="E720" s="49"/>
      <c r="F720" s="49"/>
    </row>
    <row r="721" spans="4:6" ht="12.75" x14ac:dyDescent="0.2">
      <c r="D721" s="49"/>
      <c r="E721" s="49"/>
      <c r="F721" s="49"/>
    </row>
    <row r="722" spans="4:6" ht="12.75" x14ac:dyDescent="0.2">
      <c r="D722" s="49"/>
      <c r="E722" s="49"/>
      <c r="F722" s="49"/>
    </row>
    <row r="723" spans="4:6" ht="12.75" x14ac:dyDescent="0.2">
      <c r="D723" s="49"/>
      <c r="E723" s="49"/>
      <c r="F723" s="49"/>
    </row>
    <row r="724" spans="4:6" ht="12.75" x14ac:dyDescent="0.2">
      <c r="D724" s="49"/>
      <c r="E724" s="49"/>
      <c r="F724" s="49"/>
    </row>
    <row r="725" spans="4:6" ht="12.75" x14ac:dyDescent="0.2">
      <c r="D725" s="49"/>
      <c r="E725" s="49"/>
      <c r="F725" s="49"/>
    </row>
    <row r="726" spans="4:6" ht="12.75" x14ac:dyDescent="0.2">
      <c r="D726" s="49"/>
      <c r="E726" s="49"/>
      <c r="F726" s="49"/>
    </row>
    <row r="727" spans="4:6" ht="12.75" x14ac:dyDescent="0.2">
      <c r="D727" s="49"/>
      <c r="E727" s="49"/>
      <c r="F727" s="49"/>
    </row>
    <row r="728" spans="4:6" ht="12.75" x14ac:dyDescent="0.2">
      <c r="D728" s="49"/>
      <c r="E728" s="49"/>
      <c r="F728" s="49"/>
    </row>
    <row r="729" spans="4:6" ht="12.75" x14ac:dyDescent="0.2">
      <c r="D729" s="49"/>
      <c r="E729" s="49"/>
      <c r="F729" s="49"/>
    </row>
    <row r="730" spans="4:6" ht="12.75" x14ac:dyDescent="0.2">
      <c r="D730" s="49"/>
      <c r="E730" s="49"/>
      <c r="F730" s="49"/>
    </row>
    <row r="731" spans="4:6" ht="12.75" x14ac:dyDescent="0.2">
      <c r="D731" s="49"/>
      <c r="E731" s="49"/>
      <c r="F731" s="49"/>
    </row>
    <row r="732" spans="4:6" ht="12.75" x14ac:dyDescent="0.2">
      <c r="D732" s="49"/>
      <c r="E732" s="49"/>
      <c r="F732" s="49"/>
    </row>
    <row r="733" spans="4:6" ht="12.75" x14ac:dyDescent="0.2">
      <c r="D733" s="49"/>
      <c r="E733" s="49"/>
      <c r="F733" s="49"/>
    </row>
    <row r="734" spans="4:6" ht="12.75" x14ac:dyDescent="0.2">
      <c r="D734" s="49"/>
      <c r="E734" s="49"/>
      <c r="F734" s="49"/>
    </row>
    <row r="735" spans="4:6" ht="12.75" x14ac:dyDescent="0.2">
      <c r="D735" s="49"/>
      <c r="E735" s="49"/>
      <c r="F735" s="49"/>
    </row>
    <row r="736" spans="4:6" ht="12.75" x14ac:dyDescent="0.2">
      <c r="D736" s="49"/>
      <c r="E736" s="49"/>
      <c r="F736" s="49"/>
    </row>
    <row r="737" spans="4:6" ht="12.75" x14ac:dyDescent="0.2">
      <c r="D737" s="49"/>
      <c r="E737" s="49"/>
      <c r="F737" s="49"/>
    </row>
    <row r="738" spans="4:6" ht="12.75" x14ac:dyDescent="0.2">
      <c r="D738" s="49"/>
      <c r="E738" s="49"/>
      <c r="F738" s="49"/>
    </row>
    <row r="739" spans="4:6" ht="12.75" x14ac:dyDescent="0.2">
      <c r="D739" s="49"/>
      <c r="E739" s="49"/>
      <c r="F739" s="49"/>
    </row>
    <row r="740" spans="4:6" ht="12.75" x14ac:dyDescent="0.2">
      <c r="D740" s="49"/>
      <c r="E740" s="49"/>
      <c r="F740" s="49"/>
    </row>
    <row r="741" spans="4:6" ht="12.75" x14ac:dyDescent="0.2">
      <c r="D741" s="49"/>
      <c r="E741" s="49"/>
      <c r="F741" s="49"/>
    </row>
    <row r="742" spans="4:6" ht="12.75" x14ac:dyDescent="0.2">
      <c r="D742" s="49"/>
      <c r="E742" s="49"/>
      <c r="F742" s="49"/>
    </row>
    <row r="743" spans="4:6" ht="12.75" x14ac:dyDescent="0.2">
      <c r="D743" s="49"/>
      <c r="E743" s="49"/>
      <c r="F743" s="49"/>
    </row>
    <row r="744" spans="4:6" ht="12.75" x14ac:dyDescent="0.2">
      <c r="D744" s="49"/>
      <c r="E744" s="49"/>
      <c r="F744" s="49"/>
    </row>
    <row r="745" spans="4:6" ht="12.75" x14ac:dyDescent="0.2">
      <c r="D745" s="49"/>
      <c r="E745" s="49"/>
      <c r="F745" s="49"/>
    </row>
    <row r="746" spans="4:6" ht="12.75" x14ac:dyDescent="0.2">
      <c r="D746" s="49"/>
      <c r="E746" s="49"/>
      <c r="F746" s="49"/>
    </row>
    <row r="747" spans="4:6" ht="12.75" x14ac:dyDescent="0.2">
      <c r="D747" s="49"/>
      <c r="E747" s="49"/>
      <c r="F747" s="49"/>
    </row>
    <row r="748" spans="4:6" ht="12.75" x14ac:dyDescent="0.2">
      <c r="D748" s="49"/>
      <c r="E748" s="49"/>
      <c r="F748" s="49"/>
    </row>
    <row r="749" spans="4:6" ht="12.75" x14ac:dyDescent="0.2">
      <c r="D749" s="49"/>
      <c r="E749" s="49"/>
      <c r="F749" s="49"/>
    </row>
    <row r="750" spans="4:6" ht="12.75" x14ac:dyDescent="0.2">
      <c r="D750" s="49"/>
      <c r="E750" s="49"/>
      <c r="F750" s="49"/>
    </row>
    <row r="751" spans="4:6" ht="12.75" x14ac:dyDescent="0.2">
      <c r="D751" s="49"/>
      <c r="E751" s="49"/>
      <c r="F751" s="49"/>
    </row>
    <row r="752" spans="4:6" ht="12.75" x14ac:dyDescent="0.2">
      <c r="D752" s="49"/>
      <c r="E752" s="49"/>
      <c r="F752" s="49"/>
    </row>
    <row r="753" spans="4:6" ht="12.75" x14ac:dyDescent="0.2">
      <c r="D753" s="49"/>
      <c r="E753" s="49"/>
      <c r="F753" s="49"/>
    </row>
    <row r="754" spans="4:6" ht="12.75" x14ac:dyDescent="0.2">
      <c r="D754" s="49"/>
      <c r="E754" s="49"/>
      <c r="F754" s="49"/>
    </row>
    <row r="755" spans="4:6" ht="12.75" x14ac:dyDescent="0.2">
      <c r="D755" s="49"/>
      <c r="E755" s="49"/>
      <c r="F755" s="49"/>
    </row>
    <row r="756" spans="4:6" ht="12.75" x14ac:dyDescent="0.2">
      <c r="D756" s="49"/>
      <c r="E756" s="49"/>
      <c r="F756" s="49"/>
    </row>
    <row r="757" spans="4:6" ht="12.75" x14ac:dyDescent="0.2">
      <c r="D757" s="49"/>
      <c r="E757" s="49"/>
      <c r="F757" s="49"/>
    </row>
    <row r="758" spans="4:6" ht="12.75" x14ac:dyDescent="0.2">
      <c r="D758" s="49"/>
      <c r="E758" s="49"/>
      <c r="F758" s="49"/>
    </row>
    <row r="759" spans="4:6" ht="12.75" x14ac:dyDescent="0.2">
      <c r="D759" s="49"/>
      <c r="E759" s="49"/>
      <c r="F759" s="49"/>
    </row>
    <row r="760" spans="4:6" ht="12.75" x14ac:dyDescent="0.2">
      <c r="D760" s="49"/>
      <c r="E760" s="49"/>
      <c r="F760" s="49"/>
    </row>
    <row r="761" spans="4:6" ht="12.75" x14ac:dyDescent="0.2">
      <c r="D761" s="49"/>
      <c r="E761" s="49"/>
      <c r="F761" s="49"/>
    </row>
    <row r="762" spans="4:6" ht="12.75" x14ac:dyDescent="0.2">
      <c r="D762" s="49"/>
      <c r="E762" s="49"/>
      <c r="F762" s="49"/>
    </row>
    <row r="763" spans="4:6" ht="12.75" x14ac:dyDescent="0.2">
      <c r="D763" s="49"/>
      <c r="E763" s="49"/>
      <c r="F763" s="49"/>
    </row>
    <row r="764" spans="4:6" ht="12.75" x14ac:dyDescent="0.2">
      <c r="D764" s="49"/>
      <c r="E764" s="49"/>
      <c r="F764" s="49"/>
    </row>
    <row r="765" spans="4:6" ht="12.75" x14ac:dyDescent="0.2">
      <c r="D765" s="49"/>
      <c r="E765" s="49"/>
      <c r="F765" s="49"/>
    </row>
    <row r="766" spans="4:6" ht="12.75" x14ac:dyDescent="0.2">
      <c r="D766" s="49"/>
      <c r="E766" s="49"/>
      <c r="F766" s="49"/>
    </row>
    <row r="767" spans="4:6" ht="12.75" x14ac:dyDescent="0.2">
      <c r="D767" s="49"/>
      <c r="E767" s="49"/>
      <c r="F767" s="49"/>
    </row>
    <row r="768" spans="4:6" ht="12.75" x14ac:dyDescent="0.2">
      <c r="D768" s="49"/>
      <c r="E768" s="49"/>
      <c r="F768" s="49"/>
    </row>
    <row r="769" spans="4:6" ht="12.75" x14ac:dyDescent="0.2">
      <c r="D769" s="49"/>
      <c r="E769" s="49"/>
      <c r="F769" s="49"/>
    </row>
    <row r="770" spans="4:6" ht="12.75" x14ac:dyDescent="0.2">
      <c r="D770" s="49"/>
      <c r="E770" s="49"/>
      <c r="F770" s="49"/>
    </row>
    <row r="771" spans="4:6" ht="12.75" x14ac:dyDescent="0.2">
      <c r="D771" s="49"/>
      <c r="E771" s="49"/>
      <c r="F771" s="49"/>
    </row>
    <row r="772" spans="4:6" ht="12.75" x14ac:dyDescent="0.2">
      <c r="D772" s="49"/>
      <c r="E772" s="49"/>
      <c r="F772" s="49"/>
    </row>
    <row r="773" spans="4:6" ht="12.75" x14ac:dyDescent="0.2">
      <c r="D773" s="49"/>
      <c r="E773" s="49"/>
      <c r="F773" s="49"/>
    </row>
    <row r="774" spans="4:6" ht="12.75" x14ac:dyDescent="0.2">
      <c r="D774" s="49"/>
      <c r="E774" s="49"/>
      <c r="F774" s="49"/>
    </row>
    <row r="775" spans="4:6" ht="12.75" x14ac:dyDescent="0.2">
      <c r="D775" s="49"/>
      <c r="E775" s="49"/>
      <c r="F775" s="49"/>
    </row>
    <row r="776" spans="4:6" ht="12.75" x14ac:dyDescent="0.2">
      <c r="D776" s="49"/>
      <c r="E776" s="49"/>
      <c r="F776" s="49"/>
    </row>
    <row r="777" spans="4:6" ht="12.75" x14ac:dyDescent="0.2">
      <c r="D777" s="49"/>
      <c r="E777" s="49"/>
      <c r="F777" s="49"/>
    </row>
    <row r="778" spans="4:6" ht="12.75" x14ac:dyDescent="0.2">
      <c r="D778" s="49"/>
      <c r="E778" s="49"/>
      <c r="F778" s="49"/>
    </row>
    <row r="779" spans="4:6" ht="12.75" x14ac:dyDescent="0.2">
      <c r="D779" s="49"/>
      <c r="E779" s="49"/>
      <c r="F779" s="49"/>
    </row>
    <row r="780" spans="4:6" ht="12.75" x14ac:dyDescent="0.2">
      <c r="D780" s="49"/>
      <c r="E780" s="49"/>
      <c r="F780" s="49"/>
    </row>
    <row r="781" spans="4:6" ht="12.75" x14ac:dyDescent="0.2">
      <c r="D781" s="49"/>
      <c r="E781" s="49"/>
      <c r="F781" s="49"/>
    </row>
    <row r="782" spans="4:6" ht="12.75" x14ac:dyDescent="0.2">
      <c r="D782" s="49"/>
      <c r="E782" s="49"/>
      <c r="F782" s="49"/>
    </row>
    <row r="783" spans="4:6" ht="12.75" x14ac:dyDescent="0.2">
      <c r="D783" s="49"/>
      <c r="E783" s="49"/>
      <c r="F783" s="49"/>
    </row>
    <row r="784" spans="4:6" ht="12.75" x14ac:dyDescent="0.2">
      <c r="D784" s="49"/>
      <c r="E784" s="49"/>
      <c r="F784" s="49"/>
    </row>
    <row r="785" spans="4:6" ht="12.75" x14ac:dyDescent="0.2">
      <c r="D785" s="49"/>
      <c r="E785" s="49"/>
      <c r="F785" s="49"/>
    </row>
    <row r="786" spans="4:6" ht="12.75" x14ac:dyDescent="0.2">
      <c r="D786" s="49"/>
      <c r="E786" s="49"/>
      <c r="F786" s="49"/>
    </row>
    <row r="787" spans="4:6" ht="12.75" x14ac:dyDescent="0.2">
      <c r="D787" s="49"/>
      <c r="E787" s="49"/>
      <c r="F787" s="49"/>
    </row>
    <row r="788" spans="4:6" ht="12.75" x14ac:dyDescent="0.2">
      <c r="D788" s="49"/>
      <c r="E788" s="49"/>
      <c r="F788" s="49"/>
    </row>
    <row r="789" spans="4:6" ht="15" x14ac:dyDescent="0.25">
      <c r="D789" s="12"/>
      <c r="E789" s="49"/>
      <c r="F789" s="49"/>
    </row>
    <row r="790" spans="4:6" ht="12.75" x14ac:dyDescent="0.2">
      <c r="D790" s="49"/>
      <c r="E790" s="49"/>
      <c r="F790" s="49"/>
    </row>
    <row r="791" spans="4:6" ht="12.75" x14ac:dyDescent="0.2">
      <c r="D791" s="49"/>
      <c r="E791" s="49"/>
      <c r="F791" s="49"/>
    </row>
    <row r="792" spans="4:6" ht="12.75" x14ac:dyDescent="0.2">
      <c r="D792" s="49"/>
      <c r="E792" s="49"/>
      <c r="F792" s="49"/>
    </row>
    <row r="793" spans="4:6" ht="12.75" x14ac:dyDescent="0.2">
      <c r="D793" s="49"/>
      <c r="E793" s="49"/>
      <c r="F793" s="49"/>
    </row>
    <row r="794" spans="4:6" ht="12.75" x14ac:dyDescent="0.2">
      <c r="D794" s="49"/>
      <c r="E794" s="49"/>
      <c r="F794" s="49"/>
    </row>
    <row r="795" spans="4:6" ht="12.75" x14ac:dyDescent="0.2">
      <c r="D795" s="49"/>
      <c r="E795" s="49"/>
      <c r="F795" s="49"/>
    </row>
    <row r="796" spans="4:6" ht="12.75" x14ac:dyDescent="0.2">
      <c r="D796" s="49"/>
      <c r="E796" s="49"/>
      <c r="F796" s="49"/>
    </row>
    <row r="797" spans="4:6" ht="12.75" x14ac:dyDescent="0.2">
      <c r="D797" s="49"/>
      <c r="E797" s="49"/>
      <c r="F797" s="49"/>
    </row>
    <row r="798" spans="4:6" ht="12.75" x14ac:dyDescent="0.2">
      <c r="D798" s="49"/>
      <c r="E798" s="49"/>
      <c r="F798" s="49"/>
    </row>
    <row r="799" spans="4:6" ht="12.75" x14ac:dyDescent="0.2">
      <c r="D799" s="49"/>
      <c r="E799" s="49"/>
      <c r="F799" s="49"/>
    </row>
    <row r="800" spans="4:6" ht="12.75" x14ac:dyDescent="0.2">
      <c r="D800" s="49"/>
      <c r="E800" s="49"/>
      <c r="F800" s="49"/>
    </row>
    <row r="801" spans="4:6" ht="12.75" x14ac:dyDescent="0.2">
      <c r="D801" s="49"/>
      <c r="E801" s="49"/>
      <c r="F801" s="49"/>
    </row>
    <row r="802" spans="4:6" ht="12.75" x14ac:dyDescent="0.2">
      <c r="D802" s="49"/>
      <c r="E802" s="49"/>
      <c r="F802" s="49"/>
    </row>
    <row r="803" spans="4:6" ht="12.75" x14ac:dyDescent="0.2">
      <c r="D803" s="49"/>
      <c r="E803" s="49"/>
      <c r="F803" s="49"/>
    </row>
    <row r="804" spans="4:6" ht="12.75" x14ac:dyDescent="0.2">
      <c r="D804" s="49"/>
      <c r="E804" s="49"/>
      <c r="F804" s="49"/>
    </row>
    <row r="805" spans="4:6" ht="12.75" x14ac:dyDescent="0.2">
      <c r="D805" s="49"/>
      <c r="E805" s="49"/>
      <c r="F805" s="49"/>
    </row>
    <row r="806" spans="4:6" ht="12.75" x14ac:dyDescent="0.2">
      <c r="D806" s="49"/>
      <c r="E806" s="49"/>
      <c r="F806" s="49"/>
    </row>
    <row r="807" spans="4:6" ht="12.75" x14ac:dyDescent="0.2">
      <c r="D807" s="49"/>
      <c r="E807" s="49"/>
      <c r="F807" s="49"/>
    </row>
    <row r="808" spans="4:6" ht="12.75" x14ac:dyDescent="0.2">
      <c r="D808" s="49"/>
      <c r="E808" s="49"/>
      <c r="F808" s="49"/>
    </row>
    <row r="809" spans="4:6" ht="12.75" x14ac:dyDescent="0.2">
      <c r="D809" s="49"/>
      <c r="E809" s="49"/>
      <c r="F809" s="49"/>
    </row>
    <row r="810" spans="4:6" ht="12.75" x14ac:dyDescent="0.2">
      <c r="D810" s="49"/>
      <c r="E810" s="49"/>
      <c r="F810" s="49"/>
    </row>
    <row r="811" spans="4:6" ht="12.75" x14ac:dyDescent="0.2">
      <c r="D811" s="49"/>
      <c r="E811" s="49"/>
      <c r="F811" s="49"/>
    </row>
    <row r="812" spans="4:6" ht="12.75" x14ac:dyDescent="0.2">
      <c r="D812" s="49"/>
      <c r="E812" s="49"/>
      <c r="F812" s="49"/>
    </row>
    <row r="813" spans="4:6" ht="12.75" x14ac:dyDescent="0.2">
      <c r="D813" s="49"/>
      <c r="E813" s="49"/>
      <c r="F813" s="49"/>
    </row>
    <row r="814" spans="4:6" ht="12.75" x14ac:dyDescent="0.2">
      <c r="D814" s="49"/>
      <c r="E814" s="49"/>
      <c r="F814" s="49"/>
    </row>
    <row r="815" spans="4:6" ht="12.75" x14ac:dyDescent="0.2">
      <c r="D815" s="49"/>
      <c r="E815" s="49"/>
      <c r="F815" s="49"/>
    </row>
    <row r="816" spans="4:6" ht="12.75" x14ac:dyDescent="0.2">
      <c r="D816" s="49"/>
      <c r="E816" s="49"/>
      <c r="F816" s="49"/>
    </row>
    <row r="817" spans="4:6" ht="12.75" x14ac:dyDescent="0.2">
      <c r="D817" s="49"/>
      <c r="E817" s="49"/>
      <c r="F817" s="49"/>
    </row>
    <row r="818" spans="4:6" ht="12.75" x14ac:dyDescent="0.2">
      <c r="D818" s="49"/>
      <c r="E818" s="49"/>
      <c r="F818" s="49"/>
    </row>
    <row r="819" spans="4:6" ht="12.75" x14ac:dyDescent="0.2">
      <c r="D819" s="49"/>
      <c r="E819" s="49"/>
      <c r="F819" s="49"/>
    </row>
    <row r="820" spans="4:6" ht="12.75" x14ac:dyDescent="0.2">
      <c r="D820" s="49"/>
      <c r="E820" s="49"/>
      <c r="F820" s="49"/>
    </row>
    <row r="821" spans="4:6" ht="12.75" x14ac:dyDescent="0.2">
      <c r="D821" s="49"/>
      <c r="E821" s="49"/>
      <c r="F821" s="49"/>
    </row>
    <row r="822" spans="4:6" ht="12.75" x14ac:dyDescent="0.2">
      <c r="D822" s="49"/>
      <c r="E822" s="49"/>
      <c r="F822" s="49"/>
    </row>
    <row r="823" spans="4:6" ht="12.75" x14ac:dyDescent="0.2">
      <c r="D823" s="49"/>
      <c r="E823" s="49"/>
      <c r="F823" s="49"/>
    </row>
    <row r="824" spans="4:6" ht="12.75" x14ac:dyDescent="0.2">
      <c r="D824" s="49"/>
      <c r="E824" s="49"/>
      <c r="F824" s="49"/>
    </row>
    <row r="825" spans="4:6" ht="12.75" x14ac:dyDescent="0.2">
      <c r="D825" s="49"/>
      <c r="E825" s="49"/>
      <c r="F825" s="49"/>
    </row>
    <row r="826" spans="4:6" ht="12.75" x14ac:dyDescent="0.2">
      <c r="D826" s="49"/>
      <c r="E826" s="49"/>
      <c r="F826" s="49"/>
    </row>
    <row r="827" spans="4:6" ht="12.75" x14ac:dyDescent="0.2">
      <c r="D827" s="49"/>
      <c r="E827" s="49"/>
      <c r="F827" s="49"/>
    </row>
    <row r="828" spans="4:6" ht="12.75" x14ac:dyDescent="0.2">
      <c r="D828" s="49"/>
      <c r="E828" s="49"/>
      <c r="F828" s="49"/>
    </row>
    <row r="829" spans="4:6" ht="12.75" x14ac:dyDescent="0.2">
      <c r="D829" s="49"/>
      <c r="E829" s="49"/>
      <c r="F829" s="49"/>
    </row>
    <row r="830" spans="4:6" ht="12.75" x14ac:dyDescent="0.2">
      <c r="D830" s="49"/>
      <c r="E830" s="49"/>
      <c r="F830" s="49"/>
    </row>
    <row r="831" spans="4:6" ht="12.75" x14ac:dyDescent="0.2">
      <c r="D831" s="49"/>
      <c r="E831" s="49"/>
      <c r="F831" s="49"/>
    </row>
    <row r="832" spans="4:6" ht="12.75" x14ac:dyDescent="0.2">
      <c r="D832" s="49"/>
      <c r="E832" s="49"/>
      <c r="F832" s="49"/>
    </row>
    <row r="833" spans="4:6" ht="12.75" x14ac:dyDescent="0.2">
      <c r="D833" s="49"/>
      <c r="E833" s="49"/>
      <c r="F833" s="49"/>
    </row>
    <row r="834" spans="4:6" ht="12.75" x14ac:dyDescent="0.2">
      <c r="D834" s="49"/>
      <c r="E834" s="49"/>
      <c r="F834" s="49"/>
    </row>
    <row r="835" spans="4:6" ht="12.75" x14ac:dyDescent="0.2">
      <c r="D835" s="49"/>
      <c r="E835" s="49"/>
      <c r="F835" s="49"/>
    </row>
    <row r="836" spans="4:6" ht="12.75" x14ac:dyDescent="0.2">
      <c r="D836" s="49"/>
      <c r="E836" s="49"/>
      <c r="F836" s="49"/>
    </row>
    <row r="837" spans="4:6" ht="12.75" x14ac:dyDescent="0.2">
      <c r="D837" s="49"/>
      <c r="E837" s="49"/>
      <c r="F837" s="49"/>
    </row>
    <row r="838" spans="4:6" ht="12.75" x14ac:dyDescent="0.2">
      <c r="D838" s="49"/>
      <c r="E838" s="49"/>
      <c r="F838" s="49"/>
    </row>
    <row r="839" spans="4:6" ht="12.75" x14ac:dyDescent="0.2">
      <c r="D839" s="49"/>
      <c r="E839" s="49"/>
      <c r="F839" s="49"/>
    </row>
    <row r="840" spans="4:6" ht="12.75" x14ac:dyDescent="0.2">
      <c r="D840" s="49"/>
      <c r="E840" s="49"/>
      <c r="F840" s="49"/>
    </row>
    <row r="841" spans="4:6" ht="12.75" x14ac:dyDescent="0.2">
      <c r="D841" s="49"/>
      <c r="E841" s="49"/>
      <c r="F841" s="49"/>
    </row>
    <row r="842" spans="4:6" ht="12.75" x14ac:dyDescent="0.2">
      <c r="D842" s="49"/>
      <c r="E842" s="49"/>
      <c r="F842" s="49"/>
    </row>
    <row r="843" spans="4:6" ht="12.75" x14ac:dyDescent="0.2">
      <c r="D843" s="49"/>
      <c r="E843" s="49"/>
      <c r="F843" s="49"/>
    </row>
    <row r="844" spans="4:6" ht="12.75" x14ac:dyDescent="0.2">
      <c r="D844" s="49"/>
      <c r="E844" s="49"/>
      <c r="F844" s="49"/>
    </row>
    <row r="845" spans="4:6" ht="12.75" x14ac:dyDescent="0.2">
      <c r="D845" s="49"/>
      <c r="E845" s="49"/>
      <c r="F845" s="49"/>
    </row>
    <row r="846" spans="4:6" ht="12.75" x14ac:dyDescent="0.2">
      <c r="D846" s="49"/>
      <c r="E846" s="49"/>
      <c r="F846" s="49"/>
    </row>
    <row r="847" spans="4:6" ht="12.75" x14ac:dyDescent="0.2">
      <c r="D847" s="49"/>
      <c r="E847" s="49"/>
      <c r="F847" s="49"/>
    </row>
    <row r="848" spans="4:6" ht="12.75" x14ac:dyDescent="0.2">
      <c r="D848" s="49"/>
      <c r="E848" s="49"/>
      <c r="F848" s="49"/>
    </row>
    <row r="849" spans="4:6" ht="12.75" x14ac:dyDescent="0.2">
      <c r="D849" s="49"/>
      <c r="E849" s="49"/>
      <c r="F849" s="49"/>
    </row>
    <row r="850" spans="4:6" ht="12.75" x14ac:dyDescent="0.2">
      <c r="D850" s="49"/>
      <c r="E850" s="49"/>
      <c r="F850" s="49"/>
    </row>
    <row r="851" spans="4:6" ht="12.75" x14ac:dyDescent="0.2">
      <c r="D851" s="49"/>
      <c r="E851" s="49"/>
      <c r="F851" s="49"/>
    </row>
    <row r="852" spans="4:6" ht="12.75" x14ac:dyDescent="0.2">
      <c r="D852" s="49"/>
      <c r="E852" s="49"/>
      <c r="F852" s="49"/>
    </row>
    <row r="853" spans="4:6" ht="12.75" x14ac:dyDescent="0.2">
      <c r="D853" s="49"/>
      <c r="E853" s="49"/>
      <c r="F853" s="49"/>
    </row>
    <row r="854" spans="4:6" ht="12.75" x14ac:dyDescent="0.2">
      <c r="D854" s="49"/>
      <c r="E854" s="49"/>
      <c r="F854" s="49"/>
    </row>
    <row r="855" spans="4:6" ht="12.75" x14ac:dyDescent="0.2">
      <c r="D855" s="49"/>
      <c r="E855" s="49"/>
      <c r="F855" s="49"/>
    </row>
    <row r="856" spans="4:6" ht="12.75" x14ac:dyDescent="0.2">
      <c r="D856" s="49"/>
      <c r="E856" s="49"/>
      <c r="F856" s="49"/>
    </row>
    <row r="857" spans="4:6" ht="12.75" x14ac:dyDescent="0.2">
      <c r="D857" s="49"/>
      <c r="E857" s="49"/>
      <c r="F857" s="49"/>
    </row>
    <row r="858" spans="4:6" ht="12.75" x14ac:dyDescent="0.2">
      <c r="D858" s="49"/>
      <c r="E858" s="49"/>
      <c r="F858" s="49"/>
    </row>
    <row r="859" spans="4:6" ht="12.75" x14ac:dyDescent="0.2">
      <c r="D859" s="49"/>
      <c r="E859" s="49"/>
      <c r="F859" s="49"/>
    </row>
    <row r="860" spans="4:6" ht="12.75" x14ac:dyDescent="0.2">
      <c r="D860" s="49"/>
      <c r="E860" s="49"/>
      <c r="F860" s="49"/>
    </row>
    <row r="861" spans="4:6" ht="12.75" x14ac:dyDescent="0.2">
      <c r="D861" s="49"/>
      <c r="E861" s="49"/>
      <c r="F861" s="49"/>
    </row>
    <row r="862" spans="4:6" ht="12.75" x14ac:dyDescent="0.2">
      <c r="D862" s="62"/>
      <c r="E862" s="49"/>
      <c r="F862" s="49"/>
    </row>
    <row r="863" spans="4:6" ht="12.75" x14ac:dyDescent="0.2">
      <c r="D863" s="49"/>
      <c r="E863" s="49"/>
      <c r="F863" s="49"/>
    </row>
    <row r="864" spans="4:6" ht="12.75" x14ac:dyDescent="0.2">
      <c r="D864" s="49"/>
      <c r="E864" s="49"/>
      <c r="F864" s="49"/>
    </row>
    <row r="865" spans="4:6" ht="12.75" x14ac:dyDescent="0.2">
      <c r="D865" s="49"/>
      <c r="E865" s="49"/>
      <c r="F865" s="49"/>
    </row>
    <row r="866" spans="4:6" ht="12.75" x14ac:dyDescent="0.2">
      <c r="D866" s="49"/>
      <c r="E866" s="49"/>
      <c r="F866" s="49"/>
    </row>
    <row r="867" spans="4:6" ht="12.75" x14ac:dyDescent="0.2">
      <c r="D867" s="49"/>
      <c r="E867" s="49"/>
      <c r="F867" s="49"/>
    </row>
    <row r="868" spans="4:6" ht="12.75" x14ac:dyDescent="0.2">
      <c r="D868" s="23"/>
      <c r="E868" s="49"/>
      <c r="F868" s="49"/>
    </row>
    <row r="869" spans="4:6" ht="12.75" x14ac:dyDescent="0.2">
      <c r="D869" s="49"/>
      <c r="E869" s="49"/>
      <c r="F869" s="49"/>
    </row>
    <row r="870" spans="4:6" ht="12.75" x14ac:dyDescent="0.2">
      <c r="D870" s="49"/>
      <c r="E870" s="49"/>
      <c r="F870" s="49"/>
    </row>
    <row r="871" spans="4:6" ht="12.75" x14ac:dyDescent="0.2">
      <c r="D871" s="49"/>
      <c r="E871" s="49"/>
      <c r="F871" s="49"/>
    </row>
    <row r="872" spans="4:6" ht="12.75" x14ac:dyDescent="0.2">
      <c r="D872" s="49"/>
      <c r="E872" s="49"/>
      <c r="F872" s="49"/>
    </row>
    <row r="873" spans="4:6" ht="12.75" x14ac:dyDescent="0.2">
      <c r="D873" s="49"/>
      <c r="E873" s="49"/>
      <c r="F873" s="49"/>
    </row>
    <row r="874" spans="4:6" ht="12.75" x14ac:dyDescent="0.2">
      <c r="D874" s="49"/>
      <c r="E874" s="49"/>
      <c r="F874" s="49"/>
    </row>
    <row r="875" spans="4:6" ht="12.75" x14ac:dyDescent="0.2">
      <c r="D875" s="49"/>
      <c r="E875" s="49"/>
      <c r="F875" s="49"/>
    </row>
    <row r="876" spans="4:6" ht="12.75" x14ac:dyDescent="0.2">
      <c r="D876" s="49"/>
      <c r="E876" s="49"/>
      <c r="F876" s="49"/>
    </row>
    <row r="877" spans="4:6" ht="12.75" x14ac:dyDescent="0.2">
      <c r="D877" s="49"/>
      <c r="E877" s="49"/>
      <c r="F877" s="49"/>
    </row>
    <row r="878" spans="4:6" ht="12.75" x14ac:dyDescent="0.2">
      <c r="D878" s="49"/>
      <c r="E878" s="49"/>
      <c r="F878" s="49"/>
    </row>
    <row r="879" spans="4:6" ht="12.75" x14ac:dyDescent="0.2">
      <c r="D879" s="49"/>
      <c r="E879" s="49"/>
      <c r="F879" s="49"/>
    </row>
    <row r="880" spans="4:6" ht="12.75" x14ac:dyDescent="0.2">
      <c r="D880" s="49"/>
      <c r="E880" s="49"/>
      <c r="F880" s="49"/>
    </row>
    <row r="881" spans="4:6" ht="12.75" x14ac:dyDescent="0.2">
      <c r="D881" s="49"/>
      <c r="E881" s="49"/>
      <c r="F881" s="49"/>
    </row>
    <row r="882" spans="4:6" ht="12.75" x14ac:dyDescent="0.2">
      <c r="D882" s="49"/>
      <c r="E882" s="49"/>
      <c r="F882" s="49"/>
    </row>
    <row r="883" spans="4:6" ht="12.75" x14ac:dyDescent="0.2">
      <c r="D883" s="49"/>
      <c r="E883" s="49"/>
      <c r="F883" s="49"/>
    </row>
    <row r="884" spans="4:6" ht="12.75" x14ac:dyDescent="0.2">
      <c r="D884" s="49"/>
      <c r="E884" s="49"/>
      <c r="F884" s="49"/>
    </row>
    <row r="885" spans="4:6" ht="12.75" x14ac:dyDescent="0.2">
      <c r="D885" s="49"/>
      <c r="E885" s="49"/>
      <c r="F885" s="49"/>
    </row>
    <row r="886" spans="4:6" ht="12.75" x14ac:dyDescent="0.2">
      <c r="D886" s="49"/>
      <c r="E886" s="49"/>
      <c r="F886" s="49"/>
    </row>
    <row r="887" spans="4:6" ht="12.75" x14ac:dyDescent="0.2">
      <c r="D887" s="49"/>
      <c r="E887" s="49"/>
      <c r="F887" s="49"/>
    </row>
    <row r="888" spans="4:6" ht="12.75" x14ac:dyDescent="0.2">
      <c r="D888" s="49"/>
      <c r="E888" s="49"/>
      <c r="F888" s="49"/>
    </row>
    <row r="889" spans="4:6" ht="12.75" x14ac:dyDescent="0.2">
      <c r="D889" s="49"/>
      <c r="E889" s="49"/>
      <c r="F889" s="49"/>
    </row>
    <row r="890" spans="4:6" ht="12.75" x14ac:dyDescent="0.2">
      <c r="D890" s="49"/>
      <c r="E890" s="49"/>
      <c r="F890" s="49"/>
    </row>
    <row r="891" spans="4:6" ht="12.75" x14ac:dyDescent="0.2">
      <c r="D891" s="49"/>
      <c r="E891" s="49"/>
      <c r="F891" s="49"/>
    </row>
    <row r="892" spans="4:6" ht="12.75" x14ac:dyDescent="0.2">
      <c r="D892" s="49"/>
      <c r="E892" s="49"/>
      <c r="F892" s="49"/>
    </row>
    <row r="893" spans="4:6" ht="12.75" x14ac:dyDescent="0.2">
      <c r="D893" s="49"/>
      <c r="E893" s="49"/>
      <c r="F893" s="49"/>
    </row>
    <row r="894" spans="4:6" ht="12.75" x14ac:dyDescent="0.2">
      <c r="D894" s="49"/>
      <c r="E894" s="49"/>
      <c r="F894" s="49"/>
    </row>
    <row r="895" spans="4:6" ht="12.75" x14ac:dyDescent="0.2">
      <c r="D895" s="49"/>
      <c r="E895" s="49"/>
      <c r="F895" s="49"/>
    </row>
    <row r="896" spans="4:6" ht="12.75" x14ac:dyDescent="0.2">
      <c r="D896" s="49"/>
      <c r="E896" s="49"/>
      <c r="F896" s="49"/>
    </row>
    <row r="897" spans="4:6" ht="12.75" x14ac:dyDescent="0.2">
      <c r="D897" s="49"/>
      <c r="E897" s="49"/>
      <c r="F897" s="49"/>
    </row>
    <row r="898" spans="4:6" ht="12.75" x14ac:dyDescent="0.2">
      <c r="D898" s="49"/>
      <c r="E898" s="49"/>
      <c r="F898" s="49"/>
    </row>
    <row r="899" spans="4:6" ht="12.75" x14ac:dyDescent="0.2">
      <c r="D899" s="49"/>
      <c r="E899" s="49"/>
      <c r="F899" s="49"/>
    </row>
    <row r="900" spans="4:6" ht="12.75" x14ac:dyDescent="0.2">
      <c r="D900" s="49"/>
      <c r="E900" s="49"/>
      <c r="F900" s="49"/>
    </row>
    <row r="901" spans="4:6" ht="12.75" x14ac:dyDescent="0.2">
      <c r="D901" s="49"/>
      <c r="E901" s="49"/>
      <c r="F901" s="49"/>
    </row>
    <row r="902" spans="4:6" ht="12.75" x14ac:dyDescent="0.2">
      <c r="D902" s="49"/>
      <c r="E902" s="49"/>
      <c r="F902" s="49"/>
    </row>
    <row r="903" spans="4:6" ht="12.75" x14ac:dyDescent="0.2">
      <c r="D903" s="49"/>
      <c r="E903" s="49"/>
      <c r="F903" s="49"/>
    </row>
    <row r="904" spans="4:6" ht="12.75" x14ac:dyDescent="0.2">
      <c r="D904" s="49"/>
      <c r="E904" s="49"/>
      <c r="F904" s="49"/>
    </row>
    <row r="905" spans="4:6" ht="12.75" x14ac:dyDescent="0.2">
      <c r="D905" s="49"/>
      <c r="E905" s="49"/>
      <c r="F905" s="49"/>
    </row>
    <row r="906" spans="4:6" ht="12.75" x14ac:dyDescent="0.2">
      <c r="D906" s="49"/>
      <c r="E906" s="49"/>
      <c r="F906" s="49"/>
    </row>
    <row r="907" spans="4:6" ht="12.75" x14ac:dyDescent="0.2">
      <c r="D907" s="49"/>
      <c r="E907" s="49"/>
      <c r="F907" s="49"/>
    </row>
    <row r="908" spans="4:6" ht="12.75" x14ac:dyDescent="0.2">
      <c r="D908" s="49"/>
      <c r="E908" s="49"/>
      <c r="F908" s="49"/>
    </row>
    <row r="909" spans="4:6" ht="12.75" x14ac:dyDescent="0.2">
      <c r="D909" s="49"/>
      <c r="E909" s="49"/>
      <c r="F909" s="49"/>
    </row>
    <row r="910" spans="4:6" ht="12.75" x14ac:dyDescent="0.2">
      <c r="D910" s="49"/>
      <c r="E910" s="49"/>
      <c r="F910" s="49"/>
    </row>
    <row r="911" spans="4:6" ht="12.75" x14ac:dyDescent="0.2">
      <c r="D911" s="49"/>
      <c r="E911" s="49"/>
      <c r="F911" s="49"/>
    </row>
    <row r="912" spans="4:6" ht="12.75" x14ac:dyDescent="0.2">
      <c r="D912" s="49"/>
      <c r="E912" s="49"/>
      <c r="F912" s="49"/>
    </row>
    <row r="913" spans="4:6" ht="12.75" x14ac:dyDescent="0.2">
      <c r="D913" s="49"/>
      <c r="E913" s="49"/>
      <c r="F913" s="49"/>
    </row>
    <row r="914" spans="4:6" ht="12.75" x14ac:dyDescent="0.2">
      <c r="D914" s="49"/>
      <c r="E914" s="49"/>
      <c r="F914" s="49"/>
    </row>
    <row r="915" spans="4:6" ht="12.75" x14ac:dyDescent="0.2">
      <c r="D915" s="49"/>
      <c r="E915" s="49"/>
      <c r="F915" s="49"/>
    </row>
    <row r="916" spans="4:6" ht="12.75" x14ac:dyDescent="0.2">
      <c r="D916" s="49"/>
      <c r="E916" s="49"/>
      <c r="F916" s="49"/>
    </row>
    <row r="917" spans="4:6" ht="12.75" x14ac:dyDescent="0.2">
      <c r="D917" s="49"/>
      <c r="E917" s="49"/>
      <c r="F917" s="49"/>
    </row>
    <row r="918" spans="4:6" ht="12.75" x14ac:dyDescent="0.2">
      <c r="D918" s="49"/>
      <c r="E918" s="49"/>
      <c r="F918" s="49"/>
    </row>
    <row r="919" spans="4:6" ht="12.75" x14ac:dyDescent="0.2">
      <c r="D919" s="49"/>
      <c r="E919" s="49"/>
      <c r="F919" s="49"/>
    </row>
    <row r="920" spans="4:6" ht="12.75" x14ac:dyDescent="0.2">
      <c r="D920" s="49"/>
      <c r="E920" s="49"/>
      <c r="F920" s="49"/>
    </row>
    <row r="921" spans="4:6" ht="12.75" x14ac:dyDescent="0.2">
      <c r="D921" s="49"/>
      <c r="E921" s="49"/>
      <c r="F921" s="49"/>
    </row>
    <row r="922" spans="4:6" ht="12.75" x14ac:dyDescent="0.2">
      <c r="D922" s="49"/>
      <c r="E922" s="49"/>
      <c r="F922" s="49"/>
    </row>
    <row r="923" spans="4:6" ht="12.75" x14ac:dyDescent="0.2">
      <c r="D923" s="49"/>
      <c r="E923" s="49"/>
      <c r="F923" s="49"/>
    </row>
    <row r="924" spans="4:6" ht="12.75" x14ac:dyDescent="0.2">
      <c r="D924" s="49"/>
      <c r="E924" s="49"/>
      <c r="F924" s="49"/>
    </row>
    <row r="925" spans="4:6" ht="12.75" x14ac:dyDescent="0.2">
      <c r="D925" s="49"/>
      <c r="E925" s="49"/>
      <c r="F925" s="49"/>
    </row>
    <row r="926" spans="4:6" ht="12.75" x14ac:dyDescent="0.2">
      <c r="D926" s="49"/>
      <c r="E926" s="49"/>
      <c r="F926" s="49"/>
    </row>
    <row r="927" spans="4:6" ht="12.75" x14ac:dyDescent="0.2">
      <c r="D927" s="49"/>
      <c r="E927" s="49"/>
      <c r="F927" s="49"/>
    </row>
    <row r="928" spans="4:6" ht="12.75" x14ac:dyDescent="0.2">
      <c r="D928" s="49"/>
      <c r="E928" s="49"/>
      <c r="F928" s="49"/>
    </row>
    <row r="929" spans="4:6" ht="12.75" x14ac:dyDescent="0.2">
      <c r="D929" s="49"/>
      <c r="E929" s="49"/>
      <c r="F929" s="49"/>
    </row>
    <row r="930" spans="4:6" ht="12.75" x14ac:dyDescent="0.2">
      <c r="D930" s="49"/>
      <c r="E930" s="49"/>
      <c r="F930" s="49"/>
    </row>
    <row r="931" spans="4:6" ht="12.75" x14ac:dyDescent="0.2">
      <c r="D931" s="49"/>
      <c r="E931" s="49"/>
      <c r="F931" s="49"/>
    </row>
    <row r="932" spans="4:6" ht="12.75" x14ac:dyDescent="0.2">
      <c r="D932" s="49"/>
      <c r="E932" s="49"/>
      <c r="F932" s="49"/>
    </row>
    <row r="933" spans="4:6" ht="12.75" x14ac:dyDescent="0.2">
      <c r="D933" s="49"/>
      <c r="E933" s="49"/>
      <c r="F933" s="49"/>
    </row>
    <row r="934" spans="4:6" ht="12.75" x14ac:dyDescent="0.2">
      <c r="D934" s="49"/>
      <c r="E934" s="49"/>
      <c r="F934" s="49"/>
    </row>
    <row r="935" spans="4:6" ht="12.75" x14ac:dyDescent="0.2">
      <c r="D935" s="49"/>
      <c r="E935" s="49"/>
      <c r="F935" s="49"/>
    </row>
    <row r="936" spans="4:6" ht="12.75" x14ac:dyDescent="0.2">
      <c r="D936" s="49"/>
      <c r="E936" s="49"/>
      <c r="F936" s="49"/>
    </row>
    <row r="937" spans="4:6" ht="12.75" x14ac:dyDescent="0.2">
      <c r="D937" s="49"/>
      <c r="E937" s="49"/>
      <c r="F937" s="49"/>
    </row>
    <row r="938" spans="4:6" ht="12.75" x14ac:dyDescent="0.2">
      <c r="D938" s="49"/>
      <c r="E938" s="49"/>
      <c r="F938" s="49"/>
    </row>
    <row r="939" spans="4:6" ht="12.75" x14ac:dyDescent="0.2">
      <c r="D939" s="49"/>
      <c r="E939" s="49"/>
      <c r="F939" s="49"/>
    </row>
    <row r="940" spans="4:6" ht="12.75" x14ac:dyDescent="0.2">
      <c r="D940" s="49"/>
      <c r="E940" s="49"/>
      <c r="F940" s="49"/>
    </row>
    <row r="941" spans="4:6" ht="12.75" x14ac:dyDescent="0.2">
      <c r="D941" s="49"/>
      <c r="E941" s="49"/>
      <c r="F941" s="49"/>
    </row>
    <row r="942" spans="4:6" ht="12.75" x14ac:dyDescent="0.2">
      <c r="D942" s="49"/>
      <c r="E942" s="49"/>
      <c r="F942" s="49"/>
    </row>
    <row r="943" spans="4:6" ht="12.75" x14ac:dyDescent="0.2">
      <c r="D943" s="49"/>
      <c r="E943" s="49"/>
      <c r="F943" s="49"/>
    </row>
    <row r="944" spans="4:6" ht="12.75" x14ac:dyDescent="0.2">
      <c r="D944" s="49"/>
      <c r="E944" s="49"/>
      <c r="F944" s="49"/>
    </row>
    <row r="945" spans="4:6" ht="12.75" x14ac:dyDescent="0.2">
      <c r="D945" s="49"/>
      <c r="E945" s="49"/>
      <c r="F945" s="49"/>
    </row>
    <row r="946" spans="4:6" ht="12.75" x14ac:dyDescent="0.2">
      <c r="D946" s="49"/>
      <c r="E946" s="49"/>
      <c r="F946" s="49"/>
    </row>
    <row r="947" spans="4:6" ht="12.75" x14ac:dyDescent="0.2">
      <c r="D947" s="49"/>
    </row>
    <row r="948" spans="4:6" ht="12.75" x14ac:dyDescent="0.2">
      <c r="D948" s="49"/>
    </row>
    <row r="949" spans="4:6" ht="12.75" x14ac:dyDescent="0.2">
      <c r="D949" s="49"/>
    </row>
    <row r="950" spans="4:6" ht="12.75" x14ac:dyDescent="0.2">
      <c r="D950" s="49"/>
    </row>
    <row r="951" spans="4:6" ht="12.75" x14ac:dyDescent="0.2">
      <c r="D951" s="49"/>
    </row>
    <row r="952" spans="4:6" ht="12.75" x14ac:dyDescent="0.2">
      <c r="D952" s="49"/>
    </row>
    <row r="953" spans="4:6" ht="15" x14ac:dyDescent="0.25">
      <c r="D953" s="12"/>
    </row>
    <row r="954" spans="4:6" ht="12.75" x14ac:dyDescent="0.2">
      <c r="D954" s="49"/>
    </row>
    <row r="955" spans="4:6" ht="12.75" x14ac:dyDescent="0.2">
      <c r="D955" s="49"/>
    </row>
    <row r="956" spans="4:6" ht="12.75" x14ac:dyDescent="0.2">
      <c r="D956" s="49"/>
    </row>
    <row r="957" spans="4:6" ht="12.75" x14ac:dyDescent="0.2">
      <c r="D957" s="49"/>
    </row>
    <row r="958" spans="4:6" ht="12.75" x14ac:dyDescent="0.2">
      <c r="D958" s="49"/>
    </row>
    <row r="959" spans="4:6" ht="12.75" x14ac:dyDescent="0.2">
      <c r="D959" s="49"/>
    </row>
    <row r="960" spans="4:6" ht="12.75" x14ac:dyDescent="0.2">
      <c r="D960" s="49"/>
    </row>
    <row r="961" spans="1:4" ht="12.75" x14ac:dyDescent="0.2">
      <c r="D961" s="49"/>
    </row>
    <row r="962" spans="1:4" ht="12.75" x14ac:dyDescent="0.2">
      <c r="D962" s="49"/>
    </row>
    <row r="963" spans="1:4" ht="12.75" x14ac:dyDescent="0.2">
      <c r="D963" s="49"/>
    </row>
    <row r="964" spans="1:4" ht="12.75" x14ac:dyDescent="0.2">
      <c r="D964" s="49"/>
    </row>
    <row r="965" spans="1:4" ht="12.75" x14ac:dyDescent="0.2">
      <c r="D965" s="49"/>
    </row>
    <row r="966" spans="1:4" ht="12.75" x14ac:dyDescent="0.2">
      <c r="D966" s="49"/>
    </row>
    <row r="967" spans="1:4" ht="12.75" x14ac:dyDescent="0.2">
      <c r="D967" s="49"/>
    </row>
    <row r="968" spans="1:4" ht="12.75" x14ac:dyDescent="0.2">
      <c r="D968" s="49"/>
    </row>
    <row r="969" spans="1:4" ht="14.25" x14ac:dyDescent="0.2">
      <c r="A969" s="63"/>
      <c r="D969" s="49"/>
    </row>
    <row r="970" spans="1:4" ht="14.25" x14ac:dyDescent="0.2">
      <c r="A970" s="63"/>
      <c r="D970" s="49"/>
    </row>
    <row r="971" spans="1:4" ht="14.25" x14ac:dyDescent="0.2">
      <c r="A971" s="63"/>
      <c r="D971" s="49"/>
    </row>
    <row r="972" spans="1:4" ht="14.25" x14ac:dyDescent="0.2">
      <c r="A972" s="63"/>
      <c r="D972" s="49"/>
    </row>
    <row r="973" spans="1:4" ht="14.25" x14ac:dyDescent="0.2">
      <c r="A973" s="63"/>
      <c r="D973" s="49"/>
    </row>
    <row r="974" spans="1:4" ht="14.25" x14ac:dyDescent="0.2">
      <c r="A974" s="63"/>
      <c r="D974" s="49"/>
    </row>
    <row r="975" spans="1:4" ht="14.25" x14ac:dyDescent="0.2">
      <c r="A975" s="63"/>
      <c r="D975" s="49"/>
    </row>
    <row r="976" spans="1:4" ht="14.25" x14ac:dyDescent="0.2">
      <c r="A976" s="64"/>
      <c r="D976" s="49"/>
    </row>
    <row r="977" spans="1:4" ht="25.5" x14ac:dyDescent="0.35">
      <c r="A977" s="65"/>
      <c r="D977" s="49"/>
    </row>
    <row r="978" spans="1:4" ht="14.25" x14ac:dyDescent="0.2">
      <c r="A978" s="63"/>
      <c r="D978" s="49"/>
    </row>
    <row r="979" spans="1:4" ht="14.25" x14ac:dyDescent="0.2">
      <c r="A979" s="63"/>
      <c r="D979" s="49"/>
    </row>
    <row r="980" spans="1:4" ht="14.25" x14ac:dyDescent="0.2">
      <c r="A980" s="63"/>
      <c r="D980" s="49"/>
    </row>
    <row r="981" spans="1:4" ht="14.25" x14ac:dyDescent="0.2">
      <c r="A981" s="63"/>
      <c r="D981" s="49"/>
    </row>
    <row r="982" spans="1:4" ht="14.25" x14ac:dyDescent="0.2">
      <c r="A982" s="63"/>
      <c r="D982" s="49"/>
    </row>
    <row r="983" spans="1:4" ht="14.25" x14ac:dyDescent="0.2">
      <c r="A983" s="63"/>
      <c r="D983" s="49"/>
    </row>
    <row r="984" spans="1:4" ht="14.25" x14ac:dyDescent="0.2">
      <c r="A984" s="63"/>
      <c r="D984" s="49"/>
    </row>
    <row r="985" spans="1:4" ht="14.25" x14ac:dyDescent="0.2">
      <c r="A985" s="63"/>
      <c r="D985" s="49"/>
    </row>
    <row r="986" spans="1:4" ht="14.25" x14ac:dyDescent="0.2">
      <c r="A986" s="63"/>
      <c r="D986" s="49"/>
    </row>
    <row r="987" spans="1:4" ht="14.25" x14ac:dyDescent="0.2">
      <c r="A987" s="63"/>
      <c r="D987" s="49"/>
    </row>
    <row r="988" spans="1:4" ht="14.25" x14ac:dyDescent="0.2">
      <c r="A988" s="63"/>
      <c r="D988" s="49"/>
    </row>
    <row r="989" spans="1:4" ht="14.25" x14ac:dyDescent="0.2">
      <c r="A989" s="64"/>
      <c r="D989" s="49"/>
    </row>
    <row r="990" spans="1:4" ht="14.25" x14ac:dyDescent="0.2">
      <c r="A990" s="64"/>
      <c r="D990" s="49"/>
    </row>
    <row r="991" spans="1:4" ht="14.25" x14ac:dyDescent="0.2">
      <c r="A991" s="64"/>
      <c r="D991" s="49"/>
    </row>
    <row r="992" spans="1:4" ht="14.25" x14ac:dyDescent="0.2">
      <c r="A992" s="64"/>
      <c r="D992" s="49"/>
    </row>
    <row r="993" spans="1:4" ht="14.25" x14ac:dyDescent="0.2">
      <c r="A993" s="64"/>
      <c r="D993" s="49"/>
    </row>
    <row r="994" spans="1:4" ht="14.25" x14ac:dyDescent="0.2">
      <c r="A994" s="64"/>
      <c r="D994" s="49"/>
    </row>
    <row r="995" spans="1:4" ht="14.25" x14ac:dyDescent="0.2">
      <c r="A995" s="64"/>
      <c r="D995" s="49"/>
    </row>
    <row r="996" spans="1:4" ht="14.25" x14ac:dyDescent="0.2">
      <c r="A996" s="64"/>
      <c r="D996" s="49"/>
    </row>
    <row r="997" spans="1:4" ht="14.25" x14ac:dyDescent="0.2">
      <c r="A997" s="64"/>
      <c r="D997" s="49"/>
    </row>
    <row r="998" spans="1:4" ht="14.25" x14ac:dyDescent="0.2">
      <c r="A998" s="64"/>
      <c r="D998" s="49"/>
    </row>
    <row r="999" spans="1:4" ht="14.25" x14ac:dyDescent="0.2">
      <c r="A999" s="64"/>
      <c r="D999" s="49"/>
    </row>
    <row r="1000" spans="1:4" ht="14.25" x14ac:dyDescent="0.2">
      <c r="A1000" s="64"/>
      <c r="D1000" s="49"/>
    </row>
    <row r="1001" spans="1:4" ht="14.25" x14ac:dyDescent="0.2">
      <c r="A1001" s="64"/>
      <c r="D1001" s="49"/>
    </row>
    <row r="1002" spans="1:4" ht="14.25" x14ac:dyDescent="0.2">
      <c r="A1002" s="64"/>
      <c r="D1002" s="49"/>
    </row>
    <row r="1003" spans="1:4" ht="14.25" x14ac:dyDescent="0.2">
      <c r="A1003" s="64"/>
      <c r="D1003" s="49"/>
    </row>
    <row r="1004" spans="1:4" ht="14.25" x14ac:dyDescent="0.2">
      <c r="A1004" s="64"/>
      <c r="D1004" s="49"/>
    </row>
    <row r="1005" spans="1:4" ht="14.25" x14ac:dyDescent="0.2">
      <c r="A1005" s="64"/>
      <c r="D1005" s="49"/>
    </row>
    <row r="1006" spans="1:4" ht="14.25" x14ac:dyDescent="0.2">
      <c r="A1006" s="64"/>
      <c r="D1006" s="49"/>
    </row>
    <row r="1007" spans="1:4" ht="14.25" x14ac:dyDescent="0.2">
      <c r="A1007" s="64"/>
      <c r="D1007" s="49"/>
    </row>
    <row r="1008" spans="1:4" ht="14.25" x14ac:dyDescent="0.2">
      <c r="A1008" s="64"/>
      <c r="D1008" s="49"/>
    </row>
    <row r="1009" spans="1:4" ht="14.25" x14ac:dyDescent="0.2">
      <c r="A1009" s="64"/>
      <c r="D1009" s="49"/>
    </row>
    <row r="1010" spans="1:4" ht="14.25" x14ac:dyDescent="0.2">
      <c r="A1010" s="64"/>
      <c r="D1010" s="49"/>
    </row>
    <row r="1011" spans="1:4" ht="14.25" x14ac:dyDescent="0.2">
      <c r="A1011" s="64"/>
      <c r="D1011" s="49"/>
    </row>
    <row r="1012" spans="1:4" ht="14.25" x14ac:dyDescent="0.2">
      <c r="A1012" s="64"/>
      <c r="D1012" s="49"/>
    </row>
    <row r="1013" spans="1:4" ht="14.25" x14ac:dyDescent="0.2">
      <c r="A1013" s="64"/>
      <c r="D1013" s="49"/>
    </row>
    <row r="1014" spans="1:4" ht="14.25" x14ac:dyDescent="0.2">
      <c r="A1014" s="64"/>
      <c r="D1014" s="49"/>
    </row>
    <row r="1015" spans="1:4" ht="14.25" x14ac:dyDescent="0.2">
      <c r="A1015" s="64"/>
      <c r="D1015" s="49"/>
    </row>
    <row r="1016" spans="1:4" ht="14.25" x14ac:dyDescent="0.2">
      <c r="A1016" s="64"/>
      <c r="D1016" s="49"/>
    </row>
    <row r="1017" spans="1:4" ht="14.25" x14ac:dyDescent="0.2">
      <c r="A1017" s="64"/>
      <c r="D1017" s="49"/>
    </row>
    <row r="1018" spans="1:4" ht="14.25" x14ac:dyDescent="0.2">
      <c r="A1018" s="64"/>
      <c r="D1018" s="49"/>
    </row>
    <row r="1019" spans="1:4" ht="14.25" x14ac:dyDescent="0.2">
      <c r="A1019" s="64"/>
      <c r="D1019" s="49"/>
    </row>
    <row r="1020" spans="1:4" ht="14.25" x14ac:dyDescent="0.2">
      <c r="A1020" s="64"/>
      <c r="D1020" s="49"/>
    </row>
    <row r="1021" spans="1:4" ht="14.25" x14ac:dyDescent="0.2">
      <c r="A1021" s="64"/>
      <c r="D1021" s="49"/>
    </row>
    <row r="1022" spans="1:4" ht="14.25" x14ac:dyDescent="0.2">
      <c r="A1022" s="64"/>
      <c r="D1022" s="49"/>
    </row>
    <row r="1023" spans="1:4" ht="14.25" x14ac:dyDescent="0.2">
      <c r="A1023" s="64"/>
      <c r="D1023" s="49"/>
    </row>
    <row r="1024" spans="1:4" ht="14.25" x14ac:dyDescent="0.2">
      <c r="A1024" s="64"/>
      <c r="D1024" s="49"/>
    </row>
    <row r="1025" spans="1:4" ht="14.25" x14ac:dyDescent="0.2">
      <c r="A1025" s="64"/>
      <c r="D1025" s="49"/>
    </row>
  </sheetData>
  <autoFilter ref="A1:Y133" xr:uid="{00000000-0009-0000-0000-000002000000}"/>
  <customSheetViews>
    <customSheetView guid="{AFB6D5AD-C5BB-4E65-9D3B-E6ECC492BE55}" filter="1" showAutoFilter="1">
      <pageMargins left="0.7" right="0.7" top="0.75" bottom="0.75" header="0.3" footer="0.3"/>
      <autoFilter ref="A2:U133" xr:uid="{B14E8C10-8572-4516-A2E9-7FF9E2F1BF0E}"/>
    </customSheetView>
  </customSheetViews>
  <conditionalFormatting sqref="H62">
    <cfRule type="containsText" dxfId="365" priority="27" operator="containsText" text="slick">
      <formula>NOT(ISERROR(SEARCH(("slick"),(H62))))</formula>
    </cfRule>
  </conditionalFormatting>
  <conditionalFormatting sqref="H62">
    <cfRule type="containsText" dxfId="364" priority="28" operator="containsText" text="budget">
      <formula>NOT(ISERROR(SEARCH(("budget"),(H62))))</formula>
    </cfRule>
  </conditionalFormatting>
  <conditionalFormatting sqref="H62">
    <cfRule type="containsText" dxfId="363" priority="29" operator="containsText" text="not trying">
      <formula>NOT(ISERROR(SEARCH(("not trying"),(H62))))</formula>
    </cfRule>
  </conditionalFormatting>
  <conditionalFormatting sqref="D1 C134:C136 D134:D1028">
    <cfRule type="containsText" dxfId="362" priority="30" operator="containsText" text="emerging">
      <formula>NOT(ISERROR(SEARCH(("emerging"),(D1))))</formula>
    </cfRule>
  </conditionalFormatting>
  <conditionalFormatting sqref="D1 C134:C136 D134:D1028">
    <cfRule type="containsText" dxfId="361" priority="31" operator="containsText" text="amazing">
      <formula>NOT(ISERROR(SEARCH(("amazing"),(D1))))</formula>
    </cfRule>
  </conditionalFormatting>
  <conditionalFormatting sqref="D1 C134:C136 D134:D1028">
    <cfRule type="containsText" dxfId="360" priority="32" operator="containsText" text="unrecognised">
      <formula>NOT(ISERROR(SEARCH(("unrecognised"),(D1))))</formula>
    </cfRule>
  </conditionalFormatting>
  <conditionalFormatting sqref="D1 C134:C136 D134:D1028">
    <cfRule type="containsText" dxfId="359" priority="33" operator="containsText" text="established">
      <formula>NOT(ISERROR(SEARCH(("established"),(D1))))</formula>
    </cfRule>
  </conditionalFormatting>
  <conditionalFormatting sqref="E1 E134:E949">
    <cfRule type="containsText" dxfId="358" priority="34" operator="containsText" text="fear">
      <formula>NOT(ISERROR(SEARCH(("fear"),(E1))))</formula>
    </cfRule>
  </conditionalFormatting>
  <conditionalFormatting sqref="E1 E134:E949">
    <cfRule type="containsText" dxfId="357" priority="35" operator="containsText" text="fuzzy">
      <formula>NOT(ISERROR(SEARCH(("fuzzy"),(E1))))</formula>
    </cfRule>
  </conditionalFormatting>
  <conditionalFormatting sqref="E1 E134:E949">
    <cfRule type="containsText" dxfId="356" priority="36" operator="containsText" text="pragmatic">
      <formula>NOT(ISERROR(SEARCH(("pragmatic"),(E1))))</formula>
    </cfRule>
  </conditionalFormatting>
  <conditionalFormatting sqref="E1 E134:E949">
    <cfRule type="containsText" dxfId="355" priority="37" operator="containsText" text="local">
      <formula>NOT(ISERROR(SEARCH(("local"),(E1))))</formula>
    </cfRule>
  </conditionalFormatting>
  <conditionalFormatting sqref="E1 E134:E949">
    <cfRule type="containsText" dxfId="354" priority="38" operator="containsText" text="institutional">
      <formula>NOT(ISERROR(SEARCH(("institutional"),(E1))))</formula>
    </cfRule>
  </conditionalFormatting>
  <conditionalFormatting sqref="E1 E134:E949">
    <cfRule type="containsText" dxfId="353" priority="39" operator="containsText" text="saviours">
      <formula>NOT(ISERROR(SEARCH(("saviours"),(E1))))</formula>
    </cfRule>
  </conditionalFormatting>
  <conditionalFormatting sqref="F1 F134:F949">
    <cfRule type="containsText" dxfId="352" priority="40" operator="containsText" text="heroes">
      <formula>NOT(ISERROR(SEARCH(("heroes"),(F1))))</formula>
    </cfRule>
  </conditionalFormatting>
  <conditionalFormatting sqref="F1 F134:F949">
    <cfRule type="containsText" dxfId="351" priority="41" operator="containsText" text="saviours">
      <formula>NOT(ISERROR(SEARCH(("saviours"),(F1))))</formula>
    </cfRule>
  </conditionalFormatting>
  <conditionalFormatting sqref="F1 F134:F949">
    <cfRule type="containsText" dxfId="350" priority="42" operator="containsText" text="bridges">
      <formula>NOT(ISERROR(SEARCH(("bridges"),(F1))))</formula>
    </cfRule>
  </conditionalFormatting>
  <conditionalFormatting sqref="D2:D133">
    <cfRule type="containsText" dxfId="34" priority="23" operator="containsText" text="emerging">
      <formula>NOT(ISERROR(SEARCH(("emerging"),(F2))))</formula>
    </cfRule>
  </conditionalFormatting>
  <conditionalFormatting sqref="D2:D133">
    <cfRule type="containsText" dxfId="33" priority="24" operator="containsText" text="amazing">
      <formula>NOT(ISERROR(SEARCH(("amazing"),(F2))))</formula>
    </cfRule>
  </conditionalFormatting>
  <conditionalFormatting sqref="D2:D133">
    <cfRule type="containsText" dxfId="32" priority="25" operator="containsText" text="unrecognised">
      <formula>NOT(ISERROR(SEARCH(("unrecognised"),(F2))))</formula>
    </cfRule>
  </conditionalFormatting>
  <conditionalFormatting sqref="D2:D133">
    <cfRule type="containsText" dxfId="31" priority="26" operator="containsText" text="established">
      <formula>NOT(ISERROR(SEARCH(("established"),(F2))))</formula>
    </cfRule>
  </conditionalFormatting>
  <conditionalFormatting sqref="D2:D133">
    <cfRule type="containsText" dxfId="27" priority="19" operator="containsText" text="un">
      <formula>NOT(ISERROR(SEARCH("un",D2)))</formula>
    </cfRule>
    <cfRule type="containsText" dxfId="28" priority="20" operator="containsText" text="emer">
      <formula>NOT(ISERROR(SEARCH("emer",D2)))</formula>
    </cfRule>
    <cfRule type="containsText" dxfId="29" priority="21" operator="containsText" text="am">
      <formula>NOT(ISERROR(SEARCH("am",D2)))</formula>
    </cfRule>
    <cfRule type="containsText" dxfId="30" priority="22" operator="containsText" text="est">
      <formula>NOT(ISERROR(SEARCH("est",D2)))</formula>
    </cfRule>
  </conditionalFormatting>
  <conditionalFormatting sqref="E2:E133">
    <cfRule type="containsText" dxfId="26" priority="13" operator="containsText" text="fear">
      <formula>NOT(ISERROR(SEARCH(("fear"),(E2))))</formula>
    </cfRule>
  </conditionalFormatting>
  <conditionalFormatting sqref="E2:E133">
    <cfRule type="containsText" dxfId="25" priority="14" operator="containsText" text="fuzzy">
      <formula>NOT(ISERROR(SEARCH(("fuzzy"),(E2))))</formula>
    </cfRule>
  </conditionalFormatting>
  <conditionalFormatting sqref="E2:E133">
    <cfRule type="containsText" dxfId="24" priority="15" operator="containsText" text="pragmatic">
      <formula>NOT(ISERROR(SEARCH(("pragmatic"),(E2))))</formula>
    </cfRule>
  </conditionalFormatting>
  <conditionalFormatting sqref="E2:E133">
    <cfRule type="containsText" dxfId="23" priority="16" operator="containsText" text="local">
      <formula>NOT(ISERROR(SEARCH(("local"),(E2))))</formula>
    </cfRule>
  </conditionalFormatting>
  <conditionalFormatting sqref="E2:E133">
    <cfRule type="containsText" dxfId="22" priority="17" operator="containsText" text="institutional">
      <formula>NOT(ISERROR(SEARCH(("institutional"),(E2))))</formula>
    </cfRule>
  </conditionalFormatting>
  <conditionalFormatting sqref="E2:E133">
    <cfRule type="containsText" dxfId="21" priority="18" operator="containsText" text="saviours">
      <formula>NOT(ISERROR(SEARCH(("saviours"),(E2))))</formula>
    </cfRule>
  </conditionalFormatting>
  <conditionalFormatting sqref="E2:E133">
    <cfRule type="containsText" dxfId="18" priority="10" operator="containsText" text="pra">
      <formula>NOT(ISERROR(SEARCH("pra",E2)))</formula>
    </cfRule>
    <cfRule type="containsText" dxfId="19" priority="11" operator="containsText" text="fear">
      <formula>NOT(ISERROR(SEARCH("fear",E2)))</formula>
    </cfRule>
    <cfRule type="containsText" dxfId="20" priority="12" operator="containsText" text="fu">
      <formula>NOT(ISERROR(SEARCH("fu",E2)))</formula>
    </cfRule>
  </conditionalFormatting>
  <conditionalFormatting sqref="F2:F133">
    <cfRule type="containsText" dxfId="17" priority="7" operator="containsText" text="heroes">
      <formula>NOT(ISERROR(SEARCH(("heroes"),(H2))))</formula>
    </cfRule>
  </conditionalFormatting>
  <conditionalFormatting sqref="F2:F133">
    <cfRule type="containsText" dxfId="16" priority="8" operator="containsText" text="saviours">
      <formula>NOT(ISERROR(SEARCH(("saviours"),(H2))))</formula>
    </cfRule>
  </conditionalFormatting>
  <conditionalFormatting sqref="F2:F133">
    <cfRule type="containsText" dxfId="15" priority="9" operator="containsText" text="bridges">
      <formula>NOT(ISERROR(SEARCH(("bridges"),(H2))))</formula>
    </cfRule>
  </conditionalFormatting>
  <conditionalFormatting sqref="F2:F133">
    <cfRule type="containsText" dxfId="9" priority="1" operator="containsText" text="heroes">
      <formula>NOT(ISERROR(SEARCH("heroes",F2)))</formula>
    </cfRule>
    <cfRule type="containsText" dxfId="10" priority="2" operator="containsText" text="sav">
      <formula>NOT(ISERROR(SEARCH("sav",F2)))</formula>
    </cfRule>
    <cfRule type="containsText" dxfId="11" priority="3" operator="containsText" text="bridge">
      <formula>NOT(ISERROR(SEARCH("bridge",F2)))</formula>
    </cfRule>
    <cfRule type="containsText" dxfId="12" priority="4" operator="containsText" text="insit">
      <formula>NOT(ISERROR(SEARCH("insit",F2)))</formula>
    </cfRule>
    <cfRule type="containsText" dxfId="13" priority="5" operator="containsText" text="instit">
      <formula>NOT(ISERROR(SEARCH("instit",F2)))</formula>
    </cfRule>
    <cfRule type="containsText" dxfId="14" priority="6" operator="containsText" text="bridge">
      <formula>NOT(ISERROR(SEARCH("bridge",F2)))</formula>
    </cfRule>
  </conditionalFormatting>
  <dataValidations count="3">
    <dataValidation type="list" allowBlank="1" showInputMessage="1" prompt="Click and enter a value from the list of items" sqref="D1:D1025" xr:uid="{00000000-0002-0000-0200-000000000000}">
      <formula1>"Unrecognised,emerging,established,amazing"</formula1>
    </dataValidation>
    <dataValidation type="list" allowBlank="1" sqref="F2:F3 F5:F8 F10:F23 F25:F30 F32:F33 F35:F39 F41:F52 F54 F56 F58:F68 F70:F78 F80:F83 F85 F87:F97 F99:F113 F115:F946" xr:uid="{00000000-0002-0000-0200-000001000000}">
      <formula1>"Insititutional prioritisers,Local heroes,Global/local bridges,Global saviours"</formula1>
    </dataValidation>
    <dataValidation type="list" allowBlank="1" sqref="E2:E3 E5:E8 E10:E11 E13:E14 E16:E23 E25:E30 E32:E39 E41:E52 E54:E56 E58:E64 E66:E68 E70:E78 E80:E83 E85 E87:E90 E92:E97 E99:E113 E115:E119 E121:E126 E128:E946" xr:uid="{00000000-0002-0000-0200-000002000000}">
      <formula1>"Fear-monger,pragmatic,fuzzy optimism"</formula1>
    </dataValidation>
  </dataValidations>
  <hyperlinks>
    <hyperlink ref="B18" r:id="rId1" xr:uid="{00000000-0004-0000-0200-000000000000}"/>
    <hyperlink ref="C19" r:id="rId2" xr:uid="{00000000-0004-0000-0200-000001000000}"/>
    <hyperlink ref="B35" r:id="rId3" xr:uid="{00000000-0004-0000-0200-000002000000}"/>
    <hyperlink ref="B37" r:id="rId4" xr:uid="{00000000-0004-0000-0200-000003000000}"/>
    <hyperlink ref="B54" r:id="rId5" xr:uid="{00000000-0004-0000-0200-000004000000}"/>
    <hyperlink ref="B61" r:id="rId6" xr:uid="{00000000-0004-0000-0200-000005000000}"/>
    <hyperlink ref="B62" r:id="rId7" xr:uid="{00000000-0004-0000-0200-000006000000}"/>
    <hyperlink ref="B63" r:id="rId8" xr:uid="{00000000-0004-0000-0200-000007000000}"/>
    <hyperlink ref="B104" r:id="rId9" xr:uid="{00000000-0004-0000-0200-000008000000}"/>
    <hyperlink ref="B105" r:id="rId10" xr:uid="{00000000-0004-0000-0200-000009000000}"/>
    <hyperlink ref="B110" r:id="rId11" xr:uid="{00000000-0004-0000-0200-00000A000000}"/>
    <hyperlink ref="B113" r:id="rId12" xr:uid="{00000000-0004-0000-0200-00000B000000}"/>
    <hyperlink ref="B114" r:id="rId13" xr:uid="{00000000-0004-0000-0200-00000C000000}"/>
    <hyperlink ref="B116" r:id="rId14" xr:uid="{00000000-0004-0000-0200-00000D000000}"/>
    <hyperlink ref="B123" r:id="rId15" xr:uid="{00000000-0004-0000-0200-00000E000000}"/>
    <hyperlink ref="B132" r:id="rId16" xr:uid="{00000000-0004-0000-0200-00000F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X286"/>
  <sheetViews>
    <sheetView showGridLines="0" topLeftCell="A262" workbookViewId="0"/>
  </sheetViews>
  <sheetFormatPr defaultColWidth="12.5703125" defaultRowHeight="15.75" customHeight="1" x14ac:dyDescent="0.2"/>
  <sheetData>
    <row r="1" spans="1:24" x14ac:dyDescent="0.2">
      <c r="A1" s="67" t="s">
        <v>371</v>
      </c>
      <c r="B1" s="68"/>
      <c r="C1" s="67" t="s">
        <v>66</v>
      </c>
      <c r="D1" s="68"/>
      <c r="E1" s="68"/>
      <c r="F1" s="68"/>
      <c r="G1" s="69"/>
      <c r="I1" s="67" t="s">
        <v>371</v>
      </c>
      <c r="J1" s="68"/>
      <c r="K1" s="67" t="s">
        <v>12</v>
      </c>
      <c r="L1" s="68"/>
      <c r="M1" s="68"/>
      <c r="N1" s="68"/>
      <c r="O1" s="68"/>
      <c r="P1" s="68"/>
      <c r="Q1" s="68"/>
      <c r="R1" s="68"/>
      <c r="S1" s="68"/>
      <c r="T1" s="68"/>
      <c r="U1" s="68"/>
      <c r="V1" s="68"/>
      <c r="W1" s="68"/>
      <c r="X1" s="69"/>
    </row>
    <row r="2" spans="1:24" x14ac:dyDescent="0.2">
      <c r="A2" s="67" t="s">
        <v>76</v>
      </c>
      <c r="B2" s="67" t="s">
        <v>56</v>
      </c>
      <c r="C2" s="70" t="s">
        <v>128</v>
      </c>
      <c r="D2" s="71" t="s">
        <v>95</v>
      </c>
      <c r="E2" s="71" t="s">
        <v>117</v>
      </c>
      <c r="F2" s="71" t="s">
        <v>104</v>
      </c>
      <c r="G2" s="72" t="s">
        <v>369</v>
      </c>
      <c r="I2" s="67" t="s">
        <v>66</v>
      </c>
      <c r="J2" s="67" t="s">
        <v>56</v>
      </c>
      <c r="K2" s="70" t="s">
        <v>149</v>
      </c>
      <c r="L2" s="71" t="s">
        <v>121</v>
      </c>
      <c r="M2" s="71" t="s">
        <v>129</v>
      </c>
      <c r="N2" s="71" t="s">
        <v>194</v>
      </c>
      <c r="O2" s="71" t="s">
        <v>152</v>
      </c>
      <c r="P2" s="71" t="s">
        <v>292</v>
      </c>
      <c r="Q2" s="71" t="s">
        <v>96</v>
      </c>
      <c r="R2" s="71" t="s">
        <v>158</v>
      </c>
      <c r="S2" s="71" t="s">
        <v>118</v>
      </c>
      <c r="T2" s="71" t="s">
        <v>111</v>
      </c>
      <c r="U2" s="71" t="s">
        <v>144</v>
      </c>
      <c r="V2" s="71" t="s">
        <v>155</v>
      </c>
      <c r="W2" s="71" t="s">
        <v>401</v>
      </c>
      <c r="X2" s="72" t="s">
        <v>369</v>
      </c>
    </row>
    <row r="3" spans="1:24" x14ac:dyDescent="0.2">
      <c r="A3" s="70" t="s">
        <v>103</v>
      </c>
      <c r="B3" s="70" t="s">
        <v>116</v>
      </c>
      <c r="C3" s="73">
        <v>1</v>
      </c>
      <c r="D3" s="74"/>
      <c r="E3" s="74">
        <v>1</v>
      </c>
      <c r="F3" s="74"/>
      <c r="G3" s="75">
        <v>2</v>
      </c>
      <c r="I3" s="70" t="s">
        <v>128</v>
      </c>
      <c r="J3" s="70" t="s">
        <v>116</v>
      </c>
      <c r="K3" s="73">
        <v>2</v>
      </c>
      <c r="L3" s="74"/>
      <c r="M3" s="74">
        <v>3</v>
      </c>
      <c r="N3" s="74"/>
      <c r="O3" s="74">
        <v>1</v>
      </c>
      <c r="P3" s="74"/>
      <c r="Q3" s="74">
        <v>2</v>
      </c>
      <c r="R3" s="74">
        <v>2</v>
      </c>
      <c r="S3" s="74"/>
      <c r="T3" s="74"/>
      <c r="U3" s="74">
        <v>1</v>
      </c>
      <c r="V3" s="74">
        <v>1</v>
      </c>
      <c r="W3" s="74"/>
      <c r="X3" s="75">
        <v>12</v>
      </c>
    </row>
    <row r="4" spans="1:24" x14ac:dyDescent="0.2">
      <c r="A4" s="76"/>
      <c r="B4" s="77" t="s">
        <v>102</v>
      </c>
      <c r="C4" s="78">
        <v>1</v>
      </c>
      <c r="D4" s="79">
        <v>4</v>
      </c>
      <c r="E4" s="79">
        <v>3</v>
      </c>
      <c r="F4" s="79">
        <v>2</v>
      </c>
      <c r="G4" s="80">
        <v>10</v>
      </c>
      <c r="I4" s="76"/>
      <c r="J4" s="77" t="s">
        <v>102</v>
      </c>
      <c r="K4" s="78"/>
      <c r="L4" s="79"/>
      <c r="M4" s="79"/>
      <c r="N4" s="79"/>
      <c r="O4" s="79"/>
      <c r="P4" s="79"/>
      <c r="Q4" s="79">
        <v>1</v>
      </c>
      <c r="R4" s="79">
        <v>1</v>
      </c>
      <c r="S4" s="79"/>
      <c r="T4" s="79"/>
      <c r="U4" s="79"/>
      <c r="V4" s="79"/>
      <c r="W4" s="79"/>
      <c r="X4" s="80">
        <v>2</v>
      </c>
    </row>
    <row r="5" spans="1:24" x14ac:dyDescent="0.2">
      <c r="A5" s="76"/>
      <c r="B5" s="77" t="s">
        <v>93</v>
      </c>
      <c r="C5" s="78"/>
      <c r="D5" s="79">
        <v>2</v>
      </c>
      <c r="E5" s="79">
        <v>1</v>
      </c>
      <c r="F5" s="79"/>
      <c r="G5" s="80">
        <v>3</v>
      </c>
      <c r="I5" s="76"/>
      <c r="J5" s="77" t="s">
        <v>93</v>
      </c>
      <c r="K5" s="78"/>
      <c r="L5" s="79">
        <v>1</v>
      </c>
      <c r="M5" s="79">
        <v>1</v>
      </c>
      <c r="N5" s="79"/>
      <c r="O5" s="79"/>
      <c r="P5" s="79">
        <v>1</v>
      </c>
      <c r="Q5" s="79"/>
      <c r="R5" s="79"/>
      <c r="S5" s="79">
        <v>1</v>
      </c>
      <c r="T5" s="79"/>
      <c r="U5" s="79"/>
      <c r="V5" s="79"/>
      <c r="W5" s="79"/>
      <c r="X5" s="80">
        <v>4</v>
      </c>
    </row>
    <row r="6" spans="1:24" x14ac:dyDescent="0.2">
      <c r="A6" s="76"/>
      <c r="B6" s="77" t="s">
        <v>64</v>
      </c>
      <c r="C6" s="78"/>
      <c r="D6" s="79"/>
      <c r="E6" s="79">
        <v>1</v>
      </c>
      <c r="F6" s="79">
        <v>3</v>
      </c>
      <c r="G6" s="80">
        <v>4</v>
      </c>
      <c r="I6" s="70" t="s">
        <v>372</v>
      </c>
      <c r="J6" s="68"/>
      <c r="K6" s="73">
        <v>2</v>
      </c>
      <c r="L6" s="74">
        <v>1</v>
      </c>
      <c r="M6" s="74">
        <v>4</v>
      </c>
      <c r="N6" s="74"/>
      <c r="O6" s="74">
        <v>1</v>
      </c>
      <c r="P6" s="74">
        <v>1</v>
      </c>
      <c r="Q6" s="74">
        <v>3</v>
      </c>
      <c r="R6" s="74">
        <v>3</v>
      </c>
      <c r="S6" s="74">
        <v>1</v>
      </c>
      <c r="T6" s="74"/>
      <c r="U6" s="74">
        <v>1</v>
      </c>
      <c r="V6" s="74">
        <v>1</v>
      </c>
      <c r="W6" s="74"/>
      <c r="X6" s="75">
        <v>18</v>
      </c>
    </row>
    <row r="7" spans="1:24" x14ac:dyDescent="0.2">
      <c r="A7" s="70" t="s">
        <v>373</v>
      </c>
      <c r="B7" s="68"/>
      <c r="C7" s="73">
        <v>2</v>
      </c>
      <c r="D7" s="74">
        <v>6</v>
      </c>
      <c r="E7" s="74">
        <v>6</v>
      </c>
      <c r="F7" s="74">
        <v>5</v>
      </c>
      <c r="G7" s="75">
        <v>19</v>
      </c>
      <c r="I7" s="70" t="s">
        <v>95</v>
      </c>
      <c r="J7" s="70" t="s">
        <v>116</v>
      </c>
      <c r="K7" s="73"/>
      <c r="L7" s="74"/>
      <c r="M7" s="74">
        <v>2</v>
      </c>
      <c r="N7" s="74"/>
      <c r="O7" s="74">
        <v>1</v>
      </c>
      <c r="P7" s="74"/>
      <c r="Q7" s="74">
        <v>2</v>
      </c>
      <c r="R7" s="74">
        <v>1</v>
      </c>
      <c r="S7" s="74">
        <v>1</v>
      </c>
      <c r="T7" s="74"/>
      <c r="U7" s="74"/>
      <c r="V7" s="74">
        <v>1</v>
      </c>
      <c r="W7" s="74"/>
      <c r="X7" s="75">
        <v>8</v>
      </c>
    </row>
    <row r="8" spans="1:24" x14ac:dyDescent="0.2">
      <c r="A8" s="70" t="s">
        <v>94</v>
      </c>
      <c r="B8" s="70" t="s">
        <v>116</v>
      </c>
      <c r="C8" s="73">
        <v>9</v>
      </c>
      <c r="D8" s="74">
        <v>5</v>
      </c>
      <c r="E8" s="74">
        <v>2</v>
      </c>
      <c r="F8" s="74"/>
      <c r="G8" s="75">
        <v>16</v>
      </c>
      <c r="I8" s="76"/>
      <c r="J8" s="77" t="s">
        <v>102</v>
      </c>
      <c r="K8" s="78">
        <v>1</v>
      </c>
      <c r="L8" s="79">
        <v>1</v>
      </c>
      <c r="M8" s="79">
        <v>4</v>
      </c>
      <c r="N8" s="79">
        <v>2</v>
      </c>
      <c r="O8" s="79">
        <v>1</v>
      </c>
      <c r="P8" s="79"/>
      <c r="Q8" s="79">
        <v>3</v>
      </c>
      <c r="R8" s="79">
        <v>2</v>
      </c>
      <c r="S8" s="79">
        <v>3</v>
      </c>
      <c r="T8" s="79">
        <v>5</v>
      </c>
      <c r="U8" s="79">
        <v>2</v>
      </c>
      <c r="V8" s="79">
        <v>1</v>
      </c>
      <c r="W8" s="79"/>
      <c r="X8" s="80">
        <v>25</v>
      </c>
    </row>
    <row r="9" spans="1:24" x14ac:dyDescent="0.2">
      <c r="A9" s="76"/>
      <c r="B9" s="77" t="s">
        <v>102</v>
      </c>
      <c r="C9" s="78">
        <v>1</v>
      </c>
      <c r="D9" s="79">
        <v>13</v>
      </c>
      <c r="E9" s="79">
        <v>3</v>
      </c>
      <c r="F9" s="79">
        <v>4</v>
      </c>
      <c r="G9" s="80">
        <v>21</v>
      </c>
      <c r="I9" s="76"/>
      <c r="J9" s="77" t="s">
        <v>93</v>
      </c>
      <c r="K9" s="78">
        <v>2</v>
      </c>
      <c r="L9" s="79">
        <v>1</v>
      </c>
      <c r="M9" s="79">
        <v>6</v>
      </c>
      <c r="N9" s="79">
        <v>1</v>
      </c>
      <c r="O9" s="79">
        <v>1</v>
      </c>
      <c r="P9" s="79"/>
      <c r="Q9" s="79">
        <v>2</v>
      </c>
      <c r="R9" s="79">
        <v>2</v>
      </c>
      <c r="S9" s="79">
        <v>1</v>
      </c>
      <c r="T9" s="79"/>
      <c r="U9" s="79"/>
      <c r="V9" s="79">
        <v>1</v>
      </c>
      <c r="W9" s="79"/>
      <c r="X9" s="80">
        <v>17</v>
      </c>
    </row>
    <row r="10" spans="1:24" x14ac:dyDescent="0.2">
      <c r="A10" s="76"/>
      <c r="B10" s="77" t="s">
        <v>93</v>
      </c>
      <c r="C10" s="78">
        <v>3</v>
      </c>
      <c r="D10" s="79">
        <v>7</v>
      </c>
      <c r="E10" s="79">
        <v>4</v>
      </c>
      <c r="F10" s="79">
        <v>2</v>
      </c>
      <c r="G10" s="80">
        <v>16</v>
      </c>
      <c r="I10" s="70" t="s">
        <v>374</v>
      </c>
      <c r="J10" s="68"/>
      <c r="K10" s="73">
        <v>3</v>
      </c>
      <c r="L10" s="74">
        <v>2</v>
      </c>
      <c r="M10" s="74">
        <v>12</v>
      </c>
      <c r="N10" s="74">
        <v>3</v>
      </c>
      <c r="O10" s="74">
        <v>3</v>
      </c>
      <c r="P10" s="74"/>
      <c r="Q10" s="74">
        <v>7</v>
      </c>
      <c r="R10" s="74">
        <v>5</v>
      </c>
      <c r="S10" s="74">
        <v>5</v>
      </c>
      <c r="T10" s="74">
        <v>5</v>
      </c>
      <c r="U10" s="74">
        <v>2</v>
      </c>
      <c r="V10" s="74">
        <v>3</v>
      </c>
      <c r="W10" s="74"/>
      <c r="X10" s="75">
        <v>50</v>
      </c>
    </row>
    <row r="11" spans="1:24" x14ac:dyDescent="0.2">
      <c r="A11" s="76"/>
      <c r="B11" s="77" t="s">
        <v>64</v>
      </c>
      <c r="C11" s="78"/>
      <c r="D11" s="79"/>
      <c r="E11" s="79">
        <v>2</v>
      </c>
      <c r="F11" s="79">
        <v>3</v>
      </c>
      <c r="G11" s="80">
        <v>5</v>
      </c>
      <c r="I11" s="70" t="s">
        <v>117</v>
      </c>
      <c r="J11" s="70" t="s">
        <v>116</v>
      </c>
      <c r="K11" s="73">
        <v>1</v>
      </c>
      <c r="L11" s="74"/>
      <c r="M11" s="74"/>
      <c r="N11" s="74"/>
      <c r="O11" s="74">
        <v>1</v>
      </c>
      <c r="P11" s="74"/>
      <c r="Q11" s="74">
        <v>1</v>
      </c>
      <c r="R11" s="74">
        <v>2</v>
      </c>
      <c r="S11" s="74">
        <v>1</v>
      </c>
      <c r="T11" s="74">
        <v>1</v>
      </c>
      <c r="U11" s="74">
        <v>1</v>
      </c>
      <c r="V11" s="74">
        <v>1</v>
      </c>
      <c r="W11" s="74">
        <v>1</v>
      </c>
      <c r="X11" s="75">
        <v>10</v>
      </c>
    </row>
    <row r="12" spans="1:24" x14ac:dyDescent="0.2">
      <c r="A12" s="70" t="s">
        <v>375</v>
      </c>
      <c r="B12" s="68"/>
      <c r="C12" s="73">
        <v>13</v>
      </c>
      <c r="D12" s="74">
        <v>25</v>
      </c>
      <c r="E12" s="74">
        <v>11</v>
      </c>
      <c r="F12" s="74">
        <v>9</v>
      </c>
      <c r="G12" s="75">
        <v>58</v>
      </c>
      <c r="I12" s="76"/>
      <c r="J12" s="77" t="s">
        <v>102</v>
      </c>
      <c r="K12" s="78">
        <v>1</v>
      </c>
      <c r="L12" s="79">
        <v>1</v>
      </c>
      <c r="M12" s="79">
        <v>3</v>
      </c>
      <c r="N12" s="79"/>
      <c r="O12" s="79">
        <v>2</v>
      </c>
      <c r="P12" s="79"/>
      <c r="Q12" s="79"/>
      <c r="R12" s="79">
        <v>3</v>
      </c>
      <c r="S12" s="79">
        <v>2</v>
      </c>
      <c r="T12" s="79"/>
      <c r="U12" s="79">
        <v>2</v>
      </c>
      <c r="V12" s="79">
        <v>3</v>
      </c>
      <c r="W12" s="79"/>
      <c r="X12" s="80">
        <v>17</v>
      </c>
    </row>
    <row r="13" spans="1:24" x14ac:dyDescent="0.2">
      <c r="A13" s="70" t="s">
        <v>132</v>
      </c>
      <c r="B13" s="70" t="s">
        <v>116</v>
      </c>
      <c r="C13" s="73">
        <v>2</v>
      </c>
      <c r="D13" s="74">
        <v>3</v>
      </c>
      <c r="E13" s="74">
        <v>7</v>
      </c>
      <c r="F13" s="74"/>
      <c r="G13" s="75">
        <v>12</v>
      </c>
      <c r="I13" s="76"/>
      <c r="J13" s="77" t="s">
        <v>93</v>
      </c>
      <c r="K13" s="78"/>
      <c r="L13" s="79">
        <v>1</v>
      </c>
      <c r="M13" s="79">
        <v>2</v>
      </c>
      <c r="N13" s="79">
        <v>1</v>
      </c>
      <c r="O13" s="79">
        <v>1</v>
      </c>
      <c r="P13" s="79">
        <v>1</v>
      </c>
      <c r="Q13" s="79">
        <v>1</v>
      </c>
      <c r="R13" s="79">
        <v>1</v>
      </c>
      <c r="S13" s="79"/>
      <c r="T13" s="79"/>
      <c r="U13" s="79">
        <v>2</v>
      </c>
      <c r="V13" s="79"/>
      <c r="W13" s="79"/>
      <c r="X13" s="80">
        <v>10</v>
      </c>
    </row>
    <row r="14" spans="1:24" x14ac:dyDescent="0.2">
      <c r="A14" s="76"/>
      <c r="B14" s="77" t="s">
        <v>102</v>
      </c>
      <c r="C14" s="78"/>
      <c r="D14" s="79">
        <v>8</v>
      </c>
      <c r="E14" s="79">
        <v>11</v>
      </c>
      <c r="F14" s="79">
        <v>3</v>
      </c>
      <c r="G14" s="80">
        <v>22</v>
      </c>
      <c r="I14" s="76"/>
      <c r="J14" s="77" t="s">
        <v>64</v>
      </c>
      <c r="K14" s="78"/>
      <c r="L14" s="79">
        <v>1</v>
      </c>
      <c r="M14" s="79"/>
      <c r="N14" s="79"/>
      <c r="O14" s="79">
        <v>2</v>
      </c>
      <c r="P14" s="79">
        <v>1</v>
      </c>
      <c r="Q14" s="79">
        <v>1</v>
      </c>
      <c r="R14" s="79">
        <v>2</v>
      </c>
      <c r="S14" s="79"/>
      <c r="T14" s="79"/>
      <c r="U14" s="79">
        <v>1</v>
      </c>
      <c r="V14" s="79"/>
      <c r="W14" s="79"/>
      <c r="X14" s="80">
        <v>8</v>
      </c>
    </row>
    <row r="15" spans="1:24" x14ac:dyDescent="0.2">
      <c r="A15" s="76"/>
      <c r="B15" s="77" t="s">
        <v>93</v>
      </c>
      <c r="C15" s="78">
        <v>1</v>
      </c>
      <c r="D15" s="79">
        <v>8</v>
      </c>
      <c r="E15" s="79">
        <v>5</v>
      </c>
      <c r="F15" s="79"/>
      <c r="G15" s="80">
        <v>14</v>
      </c>
      <c r="I15" s="70" t="s">
        <v>376</v>
      </c>
      <c r="J15" s="68"/>
      <c r="K15" s="73">
        <v>2</v>
      </c>
      <c r="L15" s="74">
        <v>3</v>
      </c>
      <c r="M15" s="74">
        <v>5</v>
      </c>
      <c r="N15" s="74">
        <v>1</v>
      </c>
      <c r="O15" s="74">
        <v>6</v>
      </c>
      <c r="P15" s="74">
        <v>2</v>
      </c>
      <c r="Q15" s="74">
        <v>3</v>
      </c>
      <c r="R15" s="74">
        <v>8</v>
      </c>
      <c r="S15" s="74">
        <v>3</v>
      </c>
      <c r="T15" s="74">
        <v>1</v>
      </c>
      <c r="U15" s="74">
        <v>6</v>
      </c>
      <c r="V15" s="74">
        <v>4</v>
      </c>
      <c r="W15" s="74">
        <v>1</v>
      </c>
      <c r="X15" s="75">
        <v>45</v>
      </c>
    </row>
    <row r="16" spans="1:24" x14ac:dyDescent="0.2">
      <c r="A16" s="76"/>
      <c r="B16" s="77" t="s">
        <v>64</v>
      </c>
      <c r="C16" s="78"/>
      <c r="D16" s="79"/>
      <c r="E16" s="79">
        <v>5</v>
      </c>
      <c r="F16" s="79">
        <v>2</v>
      </c>
      <c r="G16" s="80">
        <v>7</v>
      </c>
      <c r="I16" s="70" t="s">
        <v>104</v>
      </c>
      <c r="J16" s="70" t="s">
        <v>102</v>
      </c>
      <c r="K16" s="73"/>
      <c r="L16" s="74"/>
      <c r="M16" s="74">
        <v>2</v>
      </c>
      <c r="N16" s="74"/>
      <c r="O16" s="74">
        <v>1</v>
      </c>
      <c r="P16" s="74"/>
      <c r="Q16" s="74">
        <v>1</v>
      </c>
      <c r="R16" s="74"/>
      <c r="S16" s="74">
        <v>1</v>
      </c>
      <c r="T16" s="74">
        <v>1</v>
      </c>
      <c r="U16" s="74">
        <v>1</v>
      </c>
      <c r="V16" s="74">
        <v>2</v>
      </c>
      <c r="W16" s="74"/>
      <c r="X16" s="75">
        <v>9</v>
      </c>
    </row>
    <row r="17" spans="1:24" x14ac:dyDescent="0.2">
      <c r="A17" s="70" t="s">
        <v>377</v>
      </c>
      <c r="B17" s="68"/>
      <c r="C17" s="73">
        <v>3</v>
      </c>
      <c r="D17" s="74">
        <v>19</v>
      </c>
      <c r="E17" s="74">
        <v>28</v>
      </c>
      <c r="F17" s="74">
        <v>5</v>
      </c>
      <c r="G17" s="75">
        <v>55</v>
      </c>
      <c r="I17" s="76"/>
      <c r="J17" s="77" t="s">
        <v>93</v>
      </c>
      <c r="K17" s="78"/>
      <c r="L17" s="79"/>
      <c r="M17" s="79"/>
      <c r="N17" s="79">
        <v>1</v>
      </c>
      <c r="O17" s="79"/>
      <c r="P17" s="79"/>
      <c r="Q17" s="79"/>
      <c r="R17" s="79"/>
      <c r="S17" s="79"/>
      <c r="T17" s="79">
        <v>1</v>
      </c>
      <c r="U17" s="79"/>
      <c r="V17" s="79"/>
      <c r="W17" s="79"/>
      <c r="X17" s="80">
        <v>2</v>
      </c>
    </row>
    <row r="18" spans="1:24" x14ac:dyDescent="0.2">
      <c r="A18" s="81" t="s">
        <v>369</v>
      </c>
      <c r="B18" s="82"/>
      <c r="C18" s="83">
        <v>18</v>
      </c>
      <c r="D18" s="84">
        <v>50</v>
      </c>
      <c r="E18" s="84">
        <v>45</v>
      </c>
      <c r="F18" s="84">
        <v>19</v>
      </c>
      <c r="G18" s="85">
        <v>132</v>
      </c>
      <c r="I18" s="76"/>
      <c r="J18" s="77" t="s">
        <v>64</v>
      </c>
      <c r="K18" s="78">
        <v>2</v>
      </c>
      <c r="L18" s="79">
        <v>2</v>
      </c>
      <c r="M18" s="79"/>
      <c r="N18" s="79"/>
      <c r="O18" s="79">
        <v>1</v>
      </c>
      <c r="P18" s="79"/>
      <c r="Q18" s="79">
        <v>1</v>
      </c>
      <c r="R18" s="79"/>
      <c r="S18" s="79">
        <v>1</v>
      </c>
      <c r="T18" s="79"/>
      <c r="U18" s="79">
        <v>1</v>
      </c>
      <c r="V18" s="79"/>
      <c r="W18" s="79"/>
      <c r="X18" s="80">
        <v>8</v>
      </c>
    </row>
    <row r="19" spans="1:24" x14ac:dyDescent="0.2">
      <c r="I19" s="70" t="s">
        <v>378</v>
      </c>
      <c r="J19" s="68"/>
      <c r="K19" s="73">
        <v>2</v>
      </c>
      <c r="L19" s="74">
        <v>2</v>
      </c>
      <c r="M19" s="74">
        <v>2</v>
      </c>
      <c r="N19" s="74">
        <v>1</v>
      </c>
      <c r="O19" s="74">
        <v>2</v>
      </c>
      <c r="P19" s="74"/>
      <c r="Q19" s="74">
        <v>2</v>
      </c>
      <c r="R19" s="74"/>
      <c r="S19" s="74">
        <v>2</v>
      </c>
      <c r="T19" s="74">
        <v>2</v>
      </c>
      <c r="U19" s="74">
        <v>2</v>
      </c>
      <c r="V19" s="74">
        <v>2</v>
      </c>
      <c r="W19" s="74"/>
      <c r="X19" s="75">
        <v>19</v>
      </c>
    </row>
    <row r="20" spans="1:24" x14ac:dyDescent="0.2">
      <c r="I20" s="81" t="s">
        <v>369</v>
      </c>
      <c r="J20" s="82"/>
      <c r="K20" s="83">
        <v>9</v>
      </c>
      <c r="L20" s="84">
        <v>8</v>
      </c>
      <c r="M20" s="84">
        <v>23</v>
      </c>
      <c r="N20" s="84">
        <v>5</v>
      </c>
      <c r="O20" s="84">
        <v>12</v>
      </c>
      <c r="P20" s="84">
        <v>3</v>
      </c>
      <c r="Q20" s="84">
        <v>15</v>
      </c>
      <c r="R20" s="84">
        <v>16</v>
      </c>
      <c r="S20" s="84">
        <v>11</v>
      </c>
      <c r="T20" s="84">
        <v>8</v>
      </c>
      <c r="U20" s="84">
        <v>11</v>
      </c>
      <c r="V20" s="84">
        <v>10</v>
      </c>
      <c r="W20" s="84">
        <v>1</v>
      </c>
      <c r="X20" s="85">
        <v>132</v>
      </c>
    </row>
    <row r="21" spans="1:24" x14ac:dyDescent="0.2">
      <c r="A21" s="67" t="s">
        <v>379</v>
      </c>
      <c r="B21" s="68"/>
      <c r="C21" s="67" t="s">
        <v>66</v>
      </c>
      <c r="D21" s="68"/>
      <c r="E21" s="68"/>
      <c r="F21" s="68"/>
      <c r="G21" s="69"/>
      <c r="I21" s="67" t="s">
        <v>380</v>
      </c>
      <c r="J21" s="68"/>
      <c r="K21" s="67" t="s">
        <v>66</v>
      </c>
      <c r="L21" s="68"/>
      <c r="M21" s="68"/>
      <c r="N21" s="68"/>
      <c r="O21" s="69"/>
    </row>
    <row r="22" spans="1:24" x14ac:dyDescent="0.2">
      <c r="A22" s="67" t="s">
        <v>56</v>
      </c>
      <c r="B22" s="67" t="s">
        <v>76</v>
      </c>
      <c r="C22" s="70" t="s">
        <v>128</v>
      </c>
      <c r="D22" s="71" t="s">
        <v>95</v>
      </c>
      <c r="E22" s="71" t="s">
        <v>117</v>
      </c>
      <c r="F22" s="71" t="s">
        <v>104</v>
      </c>
      <c r="G22" s="72" t="s">
        <v>369</v>
      </c>
      <c r="I22" s="67" t="s">
        <v>56</v>
      </c>
      <c r="J22" s="67" t="s">
        <v>76</v>
      </c>
      <c r="K22" s="70" t="s">
        <v>128</v>
      </c>
      <c r="L22" s="71" t="s">
        <v>95</v>
      </c>
      <c r="M22" s="71" t="s">
        <v>117</v>
      </c>
      <c r="N22" s="71" t="s">
        <v>104</v>
      </c>
      <c r="O22" s="72" t="s">
        <v>369</v>
      </c>
    </row>
    <row r="23" spans="1:24" x14ac:dyDescent="0.2">
      <c r="A23" s="70" t="s">
        <v>116</v>
      </c>
      <c r="B23" s="70" t="s">
        <v>103</v>
      </c>
      <c r="C23" s="73">
        <v>3</v>
      </c>
      <c r="D23" s="74"/>
      <c r="E23" s="74">
        <v>8</v>
      </c>
      <c r="F23" s="74"/>
      <c r="G23" s="75">
        <v>5.5</v>
      </c>
      <c r="I23" s="70" t="s">
        <v>116</v>
      </c>
      <c r="J23" s="70" t="s">
        <v>103</v>
      </c>
      <c r="K23" s="73">
        <v>19115</v>
      </c>
      <c r="L23" s="74"/>
      <c r="M23" s="74">
        <v>40250</v>
      </c>
      <c r="N23" s="74"/>
      <c r="O23" s="75">
        <v>29682.5</v>
      </c>
    </row>
    <row r="24" spans="1:24" x14ac:dyDescent="0.2">
      <c r="A24" s="76"/>
      <c r="B24" s="77" t="s">
        <v>94</v>
      </c>
      <c r="C24" s="78">
        <v>17</v>
      </c>
      <c r="D24" s="79">
        <v>21.6</v>
      </c>
      <c r="E24" s="79">
        <v>200</v>
      </c>
      <c r="F24" s="79"/>
      <c r="G24" s="80">
        <v>42.93333333333333</v>
      </c>
      <c r="I24" s="76"/>
      <c r="J24" s="77" t="s">
        <v>94</v>
      </c>
      <c r="K24" s="78">
        <v>25291.111111111109</v>
      </c>
      <c r="L24" s="79">
        <v>21432</v>
      </c>
      <c r="M24" s="79">
        <v>4182.5</v>
      </c>
      <c r="N24" s="79"/>
      <c r="O24" s="80">
        <v>21446.5625</v>
      </c>
    </row>
    <row r="25" spans="1:24" x14ac:dyDescent="0.2">
      <c r="A25" s="76"/>
      <c r="B25" s="77" t="s">
        <v>132</v>
      </c>
      <c r="C25" s="78">
        <v>3</v>
      </c>
      <c r="D25" s="79">
        <v>43.666666666666664</v>
      </c>
      <c r="E25" s="79">
        <v>65.142857142857139</v>
      </c>
      <c r="F25" s="79"/>
      <c r="G25" s="80">
        <v>49.416666666666664</v>
      </c>
      <c r="I25" s="76"/>
      <c r="J25" s="77" t="s">
        <v>132</v>
      </c>
      <c r="K25" s="78">
        <v>18620</v>
      </c>
      <c r="L25" s="79">
        <v>23326.666666666668</v>
      </c>
      <c r="M25" s="79">
        <v>24875.833333333332</v>
      </c>
      <c r="N25" s="79"/>
      <c r="O25" s="80">
        <v>23315.909090909092</v>
      </c>
    </row>
    <row r="26" spans="1:24" x14ac:dyDescent="0.2">
      <c r="A26" s="70" t="s">
        <v>381</v>
      </c>
      <c r="B26" s="68"/>
      <c r="C26" s="73">
        <v>13.181818181818182</v>
      </c>
      <c r="D26" s="74">
        <v>29.875</v>
      </c>
      <c r="E26" s="74">
        <v>86.4</v>
      </c>
      <c r="F26" s="74"/>
      <c r="G26" s="75">
        <v>43.03448275862069</v>
      </c>
      <c r="I26" s="70" t="s">
        <v>381</v>
      </c>
      <c r="J26" s="68"/>
      <c r="K26" s="73">
        <v>23664.583333333332</v>
      </c>
      <c r="L26" s="74">
        <v>22142.5</v>
      </c>
      <c r="M26" s="74">
        <v>21985.555555555555</v>
      </c>
      <c r="N26" s="74"/>
      <c r="O26" s="75">
        <v>22723.620689655174</v>
      </c>
    </row>
    <row r="27" spans="1:24" x14ac:dyDescent="0.2">
      <c r="A27" s="70" t="s">
        <v>102</v>
      </c>
      <c r="B27" s="70" t="s">
        <v>103</v>
      </c>
      <c r="C27" s="73">
        <v>38</v>
      </c>
      <c r="D27" s="74">
        <v>82</v>
      </c>
      <c r="E27" s="74">
        <v>55.333333333333336</v>
      </c>
      <c r="F27" s="74">
        <v>147.5</v>
      </c>
      <c r="G27" s="75">
        <v>82.7</v>
      </c>
      <c r="I27" s="70" t="s">
        <v>102</v>
      </c>
      <c r="J27" s="70" t="s">
        <v>103</v>
      </c>
      <c r="K27" s="73">
        <v>11040</v>
      </c>
      <c r="L27" s="74">
        <v>16747.5</v>
      </c>
      <c r="M27" s="74">
        <v>20350</v>
      </c>
      <c r="N27" s="74">
        <v>10740</v>
      </c>
      <c r="O27" s="75">
        <v>16056</v>
      </c>
    </row>
    <row r="28" spans="1:24" x14ac:dyDescent="0.2">
      <c r="A28" s="76"/>
      <c r="B28" s="77" t="s">
        <v>94</v>
      </c>
      <c r="C28" s="78">
        <v>67</v>
      </c>
      <c r="D28" s="79">
        <v>103.23076923076923</v>
      </c>
      <c r="E28" s="79">
        <v>149.66666666666666</v>
      </c>
      <c r="F28" s="79">
        <v>103.75</v>
      </c>
      <c r="G28" s="80">
        <v>108.23809523809524</v>
      </c>
      <c r="I28" s="76"/>
      <c r="J28" s="77" t="s">
        <v>94</v>
      </c>
      <c r="K28" s="78">
        <v>16860</v>
      </c>
      <c r="L28" s="79">
        <v>16499.615384615383</v>
      </c>
      <c r="M28" s="79">
        <v>8633.3333333333339</v>
      </c>
      <c r="N28" s="79">
        <v>12900</v>
      </c>
      <c r="O28" s="80">
        <v>14707.380952380952</v>
      </c>
    </row>
    <row r="29" spans="1:24" x14ac:dyDescent="0.2">
      <c r="A29" s="76"/>
      <c r="B29" s="77" t="s">
        <v>132</v>
      </c>
      <c r="C29" s="78"/>
      <c r="D29" s="79">
        <v>119.125</v>
      </c>
      <c r="E29" s="79">
        <v>97.818181818181813</v>
      </c>
      <c r="F29" s="79">
        <v>149.66666666666666</v>
      </c>
      <c r="G29" s="80">
        <v>112.63636363636364</v>
      </c>
      <c r="I29" s="76"/>
      <c r="J29" s="77" t="s">
        <v>132</v>
      </c>
      <c r="K29" s="78"/>
      <c r="L29" s="79">
        <v>13759.375</v>
      </c>
      <c r="M29" s="79">
        <v>18726.363636363636</v>
      </c>
      <c r="N29" s="79">
        <v>8303.3333333333339</v>
      </c>
      <c r="O29" s="80">
        <v>15498.863636363636</v>
      </c>
    </row>
    <row r="30" spans="1:24" x14ac:dyDescent="0.2">
      <c r="A30" s="70" t="s">
        <v>382</v>
      </c>
      <c r="B30" s="68"/>
      <c r="C30" s="73">
        <v>52.5</v>
      </c>
      <c r="D30" s="74">
        <v>104.92</v>
      </c>
      <c r="E30" s="74">
        <v>99.470588235294116</v>
      </c>
      <c r="F30" s="74">
        <v>128.77777777777777</v>
      </c>
      <c r="G30" s="75">
        <v>105.24528301886792</v>
      </c>
      <c r="I30" s="70" t="s">
        <v>382</v>
      </c>
      <c r="J30" s="68"/>
      <c r="K30" s="73">
        <v>13950</v>
      </c>
      <c r="L30" s="74">
        <v>15662.4</v>
      </c>
      <c r="M30" s="74">
        <v>17231.764705882353</v>
      </c>
      <c r="N30" s="74">
        <v>10887.777777777777</v>
      </c>
      <c r="O30" s="75">
        <v>15290.377358490567</v>
      </c>
    </row>
    <row r="31" spans="1:24" x14ac:dyDescent="0.2">
      <c r="A31" s="70" t="s">
        <v>93</v>
      </c>
      <c r="B31" s="70" t="s">
        <v>103</v>
      </c>
      <c r="C31" s="73"/>
      <c r="D31" s="74">
        <v>130.5</v>
      </c>
      <c r="E31" s="74">
        <v>81</v>
      </c>
      <c r="F31" s="74"/>
      <c r="G31" s="75">
        <v>114</v>
      </c>
      <c r="I31" s="70" t="s">
        <v>93</v>
      </c>
      <c r="J31" s="70" t="s">
        <v>103</v>
      </c>
      <c r="K31" s="73"/>
      <c r="L31" s="74">
        <v>7855</v>
      </c>
      <c r="M31" s="74">
        <v>19045</v>
      </c>
      <c r="N31" s="74"/>
      <c r="O31" s="75">
        <v>11585</v>
      </c>
    </row>
    <row r="32" spans="1:24" x14ac:dyDescent="0.2">
      <c r="A32" s="76"/>
      <c r="B32" s="77" t="s">
        <v>94</v>
      </c>
      <c r="C32" s="78">
        <v>103.33333333333333</v>
      </c>
      <c r="D32" s="79">
        <v>114.71428571428571</v>
      </c>
      <c r="E32" s="79">
        <v>59.75</v>
      </c>
      <c r="F32" s="79">
        <v>200</v>
      </c>
      <c r="G32" s="80">
        <v>109.5</v>
      </c>
      <c r="I32" s="76"/>
      <c r="J32" s="77" t="s">
        <v>94</v>
      </c>
      <c r="K32" s="78">
        <v>14603.333333333334</v>
      </c>
      <c r="L32" s="79">
        <v>32425.714285714286</v>
      </c>
      <c r="M32" s="79">
        <v>15483.75</v>
      </c>
      <c r="N32" s="79">
        <v>12920</v>
      </c>
      <c r="O32" s="80">
        <v>22410.3125</v>
      </c>
    </row>
    <row r="33" spans="1:23" x14ac:dyDescent="0.2">
      <c r="A33" s="76"/>
      <c r="B33" s="77" t="s">
        <v>132</v>
      </c>
      <c r="C33" s="78">
        <v>49</v>
      </c>
      <c r="D33" s="79">
        <v>39.375</v>
      </c>
      <c r="E33" s="79">
        <v>61.2</v>
      </c>
      <c r="F33" s="79"/>
      <c r="G33" s="80">
        <v>47.857142857142854</v>
      </c>
      <c r="I33" s="76"/>
      <c r="J33" s="77" t="s">
        <v>132</v>
      </c>
      <c r="K33" s="78">
        <v>29555</v>
      </c>
      <c r="L33" s="79">
        <v>20067.5</v>
      </c>
      <c r="M33" s="79">
        <v>16821</v>
      </c>
      <c r="N33" s="79"/>
      <c r="O33" s="80">
        <v>19585.714285714286</v>
      </c>
    </row>
    <row r="34" spans="1:23" x14ac:dyDescent="0.2">
      <c r="A34" s="70" t="s">
        <v>383</v>
      </c>
      <c r="B34" s="68"/>
      <c r="C34" s="73">
        <v>89.75</v>
      </c>
      <c r="D34" s="74">
        <v>81.117647058823536</v>
      </c>
      <c r="E34" s="74">
        <v>62.6</v>
      </c>
      <c r="F34" s="74">
        <v>200</v>
      </c>
      <c r="G34" s="75">
        <v>83.757575757575751</v>
      </c>
      <c r="I34" s="70" t="s">
        <v>383</v>
      </c>
      <c r="J34" s="68"/>
      <c r="K34" s="73">
        <v>18341.25</v>
      </c>
      <c r="L34" s="74">
        <v>23719.411764705881</v>
      </c>
      <c r="M34" s="74">
        <v>16508.5</v>
      </c>
      <c r="N34" s="74">
        <v>12920</v>
      </c>
      <c r="O34" s="75">
        <v>20227.878787878788</v>
      </c>
    </row>
    <row r="35" spans="1:23" x14ac:dyDescent="0.2">
      <c r="A35" s="70" t="s">
        <v>64</v>
      </c>
      <c r="B35" s="70" t="s">
        <v>103</v>
      </c>
      <c r="C35" s="73"/>
      <c r="D35" s="74"/>
      <c r="E35" s="74">
        <v>67</v>
      </c>
      <c r="F35" s="74">
        <v>200</v>
      </c>
      <c r="G35" s="75">
        <v>166.75</v>
      </c>
      <c r="I35" s="70" t="s">
        <v>64</v>
      </c>
      <c r="J35" s="70" t="s">
        <v>103</v>
      </c>
      <c r="K35" s="73"/>
      <c r="L35" s="74"/>
      <c r="M35" s="74">
        <v>5225</v>
      </c>
      <c r="N35" s="74">
        <v>2291.6666666666665</v>
      </c>
      <c r="O35" s="75">
        <v>3025</v>
      </c>
    </row>
    <row r="36" spans="1:23" x14ac:dyDescent="0.2">
      <c r="A36" s="76"/>
      <c r="B36" s="77" t="s">
        <v>94</v>
      </c>
      <c r="C36" s="78"/>
      <c r="D36" s="79"/>
      <c r="E36" s="79">
        <v>147.5</v>
      </c>
      <c r="F36" s="79">
        <v>120.66666666666667</v>
      </c>
      <c r="G36" s="80">
        <v>131.4</v>
      </c>
      <c r="I36" s="76"/>
      <c r="J36" s="77" t="s">
        <v>94</v>
      </c>
      <c r="K36" s="78"/>
      <c r="L36" s="79"/>
      <c r="M36" s="79">
        <v>7950</v>
      </c>
      <c r="N36" s="79">
        <v>14198.333333333334</v>
      </c>
      <c r="O36" s="80">
        <v>11699</v>
      </c>
    </row>
    <row r="37" spans="1:23" x14ac:dyDescent="0.2">
      <c r="A37" s="76"/>
      <c r="B37" s="77" t="s">
        <v>132</v>
      </c>
      <c r="C37" s="78"/>
      <c r="D37" s="79"/>
      <c r="E37" s="79">
        <v>131.4</v>
      </c>
      <c r="F37" s="79">
        <v>200</v>
      </c>
      <c r="G37" s="80">
        <v>151</v>
      </c>
      <c r="I37" s="76"/>
      <c r="J37" s="77" t="s">
        <v>132</v>
      </c>
      <c r="K37" s="78"/>
      <c r="L37" s="79"/>
      <c r="M37" s="79">
        <v>10105</v>
      </c>
      <c r="N37" s="79">
        <v>7645</v>
      </c>
      <c r="O37" s="80">
        <v>9402.1428571428569</v>
      </c>
    </row>
    <row r="38" spans="1:23" x14ac:dyDescent="0.2">
      <c r="A38" s="70" t="s">
        <v>384</v>
      </c>
      <c r="B38" s="68"/>
      <c r="C38" s="73"/>
      <c r="D38" s="74"/>
      <c r="E38" s="74">
        <v>127.375</v>
      </c>
      <c r="F38" s="74">
        <v>170.25</v>
      </c>
      <c r="G38" s="75">
        <v>148.8125</v>
      </c>
      <c r="I38" s="70" t="s">
        <v>384</v>
      </c>
      <c r="J38" s="68"/>
      <c r="K38" s="73"/>
      <c r="L38" s="74"/>
      <c r="M38" s="74">
        <v>8956.25</v>
      </c>
      <c r="N38" s="74">
        <v>8095</v>
      </c>
      <c r="O38" s="75">
        <v>8525.625</v>
      </c>
    </row>
    <row r="39" spans="1:23" x14ac:dyDescent="0.2">
      <c r="A39" s="81" t="s">
        <v>369</v>
      </c>
      <c r="B39" s="82"/>
      <c r="C39" s="83">
        <v>35.823529411764703</v>
      </c>
      <c r="D39" s="84">
        <v>84.82</v>
      </c>
      <c r="E39" s="84">
        <v>93.333333333333329</v>
      </c>
      <c r="F39" s="84">
        <v>153.73684210526315</v>
      </c>
      <c r="G39" s="85">
        <v>91.381679389312978</v>
      </c>
      <c r="I39" s="81" t="s">
        <v>369</v>
      </c>
      <c r="J39" s="82"/>
      <c r="K39" s="83">
        <v>21402.222222222223</v>
      </c>
      <c r="L39" s="84">
        <v>19438.599999999999</v>
      </c>
      <c r="M39" s="84">
        <v>16535.113636363636</v>
      </c>
      <c r="N39" s="84">
        <v>9925.78947368421</v>
      </c>
      <c r="O39" s="85">
        <v>17353.473282442748</v>
      </c>
    </row>
    <row r="41" spans="1:23" x14ac:dyDescent="0.2">
      <c r="A41" s="67" t="s">
        <v>385</v>
      </c>
      <c r="B41" s="68"/>
      <c r="C41" s="67" t="s">
        <v>66</v>
      </c>
      <c r="D41" s="68"/>
      <c r="E41" s="68"/>
      <c r="F41" s="68"/>
      <c r="G41" s="69"/>
      <c r="I41" s="67" t="s">
        <v>386</v>
      </c>
      <c r="J41" s="68"/>
      <c r="K41" s="67" t="s">
        <v>66</v>
      </c>
      <c r="L41" s="68"/>
      <c r="M41" s="68"/>
      <c r="N41" s="68"/>
      <c r="O41" s="69"/>
      <c r="Q41" s="67" t="s">
        <v>387</v>
      </c>
      <c r="R41" s="68"/>
      <c r="S41" s="67" t="s">
        <v>66</v>
      </c>
      <c r="T41" s="68"/>
      <c r="U41" s="68"/>
      <c r="V41" s="68"/>
      <c r="W41" s="69"/>
    </row>
    <row r="42" spans="1:23" x14ac:dyDescent="0.2">
      <c r="A42" s="67" t="s">
        <v>56</v>
      </c>
      <c r="B42" s="67" t="s">
        <v>76</v>
      </c>
      <c r="C42" s="70" t="s">
        <v>128</v>
      </c>
      <c r="D42" s="71" t="s">
        <v>95</v>
      </c>
      <c r="E42" s="71" t="s">
        <v>117</v>
      </c>
      <c r="F42" s="71" t="s">
        <v>104</v>
      </c>
      <c r="G42" s="72" t="s">
        <v>369</v>
      </c>
      <c r="I42" s="67" t="s">
        <v>56</v>
      </c>
      <c r="J42" s="67" t="s">
        <v>76</v>
      </c>
      <c r="K42" s="70" t="s">
        <v>128</v>
      </c>
      <c r="L42" s="71" t="s">
        <v>95</v>
      </c>
      <c r="M42" s="71" t="s">
        <v>117</v>
      </c>
      <c r="N42" s="71" t="s">
        <v>104</v>
      </c>
      <c r="O42" s="72" t="s">
        <v>369</v>
      </c>
      <c r="Q42" s="67" t="s">
        <v>56</v>
      </c>
      <c r="R42" s="67" t="s">
        <v>76</v>
      </c>
      <c r="S42" s="70" t="s">
        <v>128</v>
      </c>
      <c r="T42" s="71" t="s">
        <v>95</v>
      </c>
      <c r="U42" s="71" t="s">
        <v>117</v>
      </c>
      <c r="V42" s="71" t="s">
        <v>104</v>
      </c>
      <c r="W42" s="72" t="s">
        <v>369</v>
      </c>
    </row>
    <row r="43" spans="1:23" x14ac:dyDescent="0.2">
      <c r="A43" s="70" t="s">
        <v>116</v>
      </c>
      <c r="B43" s="70" t="s">
        <v>103</v>
      </c>
      <c r="C43" s="73">
        <v>10075</v>
      </c>
      <c r="D43" s="74"/>
      <c r="E43" s="74">
        <v>14440</v>
      </c>
      <c r="F43" s="74"/>
      <c r="G43" s="75">
        <v>24515</v>
      </c>
      <c r="I43" s="70" t="s">
        <v>116</v>
      </c>
      <c r="J43" s="70" t="s">
        <v>103</v>
      </c>
      <c r="K43" s="73">
        <v>10075</v>
      </c>
      <c r="L43" s="74"/>
      <c r="M43" s="74">
        <v>14440</v>
      </c>
      <c r="N43" s="74"/>
      <c r="O43" s="75">
        <v>12257.5</v>
      </c>
      <c r="Q43" s="70" t="s">
        <v>116</v>
      </c>
      <c r="R43" s="70" t="s">
        <v>103</v>
      </c>
      <c r="S43" s="73">
        <v>52.707297933560028</v>
      </c>
      <c r="T43" s="74"/>
      <c r="U43" s="74">
        <v>35.87577639751553</v>
      </c>
      <c r="V43" s="74"/>
      <c r="W43" s="75">
        <v>44.291537165537775</v>
      </c>
    </row>
    <row r="44" spans="1:23" x14ac:dyDescent="0.2">
      <c r="A44" s="76"/>
      <c r="B44" s="77" t="s">
        <v>94</v>
      </c>
      <c r="C44" s="78">
        <v>71490</v>
      </c>
      <c r="D44" s="79">
        <v>33875</v>
      </c>
      <c r="E44" s="79">
        <v>670</v>
      </c>
      <c r="F44" s="79"/>
      <c r="G44" s="80">
        <v>106035</v>
      </c>
      <c r="I44" s="76"/>
      <c r="J44" s="77" t="s">
        <v>94</v>
      </c>
      <c r="K44" s="78">
        <v>7943.333333333333</v>
      </c>
      <c r="L44" s="79">
        <v>6775</v>
      </c>
      <c r="M44" s="79">
        <v>335</v>
      </c>
      <c r="N44" s="79"/>
      <c r="O44" s="80">
        <v>6627.1875</v>
      </c>
      <c r="Q44" s="76"/>
      <c r="R44" s="77" t="s">
        <v>94</v>
      </c>
      <c r="S44" s="78">
        <v>31.148836519752642</v>
      </c>
      <c r="T44" s="79">
        <v>30.884492652658462</v>
      </c>
      <c r="U44" s="79">
        <v>21.771140888787947</v>
      </c>
      <c r="V44" s="79"/>
      <c r="W44" s="80">
        <v>29.894017107415124</v>
      </c>
    </row>
    <row r="45" spans="1:23" x14ac:dyDescent="0.2">
      <c r="A45" s="76"/>
      <c r="B45" s="77" t="s">
        <v>132</v>
      </c>
      <c r="C45" s="78">
        <v>16500</v>
      </c>
      <c r="D45" s="79">
        <v>16775</v>
      </c>
      <c r="E45" s="79">
        <v>41885</v>
      </c>
      <c r="F45" s="79"/>
      <c r="G45" s="80">
        <v>75160</v>
      </c>
      <c r="I45" s="76"/>
      <c r="J45" s="77" t="s">
        <v>132</v>
      </c>
      <c r="K45" s="78">
        <v>8250</v>
      </c>
      <c r="L45" s="79">
        <v>5591.666666666667</v>
      </c>
      <c r="M45" s="79">
        <v>6980.833333333333</v>
      </c>
      <c r="N45" s="79"/>
      <c r="O45" s="80">
        <v>6832.727272727273</v>
      </c>
      <c r="Q45" s="76"/>
      <c r="R45" s="77" t="s">
        <v>132</v>
      </c>
      <c r="S45" s="78">
        <v>50.494147833875921</v>
      </c>
      <c r="T45" s="79">
        <v>27.607001933973692</v>
      </c>
      <c r="U45" s="79">
        <v>26.560636341604738</v>
      </c>
      <c r="V45" s="79"/>
      <c r="W45" s="80">
        <v>31.197556319936485</v>
      </c>
    </row>
    <row r="46" spans="1:23" x14ac:dyDescent="0.2">
      <c r="A46" s="70" t="s">
        <v>381</v>
      </c>
      <c r="B46" s="68"/>
      <c r="C46" s="73">
        <v>98065</v>
      </c>
      <c r="D46" s="74">
        <v>50650</v>
      </c>
      <c r="E46" s="74">
        <v>56995</v>
      </c>
      <c r="F46" s="74"/>
      <c r="G46" s="75">
        <v>205710</v>
      </c>
      <c r="I46" s="70" t="s">
        <v>381</v>
      </c>
      <c r="J46" s="68"/>
      <c r="K46" s="73">
        <v>8172.083333333333</v>
      </c>
      <c r="L46" s="74">
        <v>6331.25</v>
      </c>
      <c r="M46" s="74">
        <v>6332.7777777777774</v>
      </c>
      <c r="N46" s="74"/>
      <c r="O46" s="75">
        <v>7093.4482758620688</v>
      </c>
      <c r="Q46" s="70" t="s">
        <v>381</v>
      </c>
      <c r="R46" s="68"/>
      <c r="S46" s="73">
        <v>36.169593523257134</v>
      </c>
      <c r="T46" s="74">
        <v>29.655433633151674</v>
      </c>
      <c r="U46" s="74">
        <v>26.531319580524432</v>
      </c>
      <c r="V46" s="74"/>
      <c r="W46" s="75">
        <v>31.38139543341444</v>
      </c>
    </row>
    <row r="47" spans="1:23" x14ac:dyDescent="0.2">
      <c r="A47" s="70" t="s">
        <v>102</v>
      </c>
      <c r="B47" s="70" t="s">
        <v>103</v>
      </c>
      <c r="C47" s="73">
        <v>3070</v>
      </c>
      <c r="D47" s="74">
        <v>15445</v>
      </c>
      <c r="E47" s="74">
        <v>8465</v>
      </c>
      <c r="F47" s="74">
        <v>2255</v>
      </c>
      <c r="G47" s="75">
        <v>29235</v>
      </c>
      <c r="I47" s="70" t="s">
        <v>102</v>
      </c>
      <c r="J47" s="70" t="s">
        <v>103</v>
      </c>
      <c r="K47" s="73">
        <v>3070</v>
      </c>
      <c r="L47" s="74">
        <v>3861.25</v>
      </c>
      <c r="M47" s="74">
        <v>2821.6666666666665</v>
      </c>
      <c r="N47" s="74">
        <v>1127.5</v>
      </c>
      <c r="O47" s="75">
        <v>2923.5</v>
      </c>
      <c r="Q47" s="70" t="s">
        <v>102</v>
      </c>
      <c r="R47" s="70" t="s">
        <v>103</v>
      </c>
      <c r="S47" s="73">
        <v>27.807971014492754</v>
      </c>
      <c r="T47" s="74">
        <v>20.57932142646596</v>
      </c>
      <c r="U47" s="74">
        <v>13.831108754095311</v>
      </c>
      <c r="V47" s="74">
        <v>12.40565840086485</v>
      </c>
      <c r="W47" s="75">
        <v>17.642989978437225</v>
      </c>
    </row>
    <row r="48" spans="1:23" x14ac:dyDescent="0.2">
      <c r="A48" s="76"/>
      <c r="B48" s="77" t="s">
        <v>94</v>
      </c>
      <c r="C48" s="78">
        <v>2105</v>
      </c>
      <c r="D48" s="79">
        <v>30480</v>
      </c>
      <c r="E48" s="79">
        <v>2995</v>
      </c>
      <c r="F48" s="79">
        <v>5620</v>
      </c>
      <c r="G48" s="80">
        <v>41200</v>
      </c>
      <c r="I48" s="76"/>
      <c r="J48" s="77" t="s">
        <v>94</v>
      </c>
      <c r="K48" s="78">
        <v>2105</v>
      </c>
      <c r="L48" s="79">
        <v>2344.6153846153848</v>
      </c>
      <c r="M48" s="79">
        <v>998.33333333333337</v>
      </c>
      <c r="N48" s="79">
        <v>1405</v>
      </c>
      <c r="O48" s="80">
        <v>1961.9047619047619</v>
      </c>
      <c r="Q48" s="76"/>
      <c r="R48" s="77" t="s">
        <v>94</v>
      </c>
      <c r="S48" s="78">
        <v>12.485172004744959</v>
      </c>
      <c r="T48" s="79">
        <v>13.176680084337208</v>
      </c>
      <c r="U48" s="79">
        <v>11.37911183570772</v>
      </c>
      <c r="V48" s="79">
        <v>9.2471246767944013</v>
      </c>
      <c r="W48" s="80">
        <v>12.138468919782353</v>
      </c>
    </row>
    <row r="49" spans="1:23" x14ac:dyDescent="0.2">
      <c r="A49" s="76"/>
      <c r="B49" s="77" t="s">
        <v>132</v>
      </c>
      <c r="C49" s="78"/>
      <c r="D49" s="79">
        <v>15355</v>
      </c>
      <c r="E49" s="79">
        <v>31870</v>
      </c>
      <c r="F49" s="79">
        <v>3125</v>
      </c>
      <c r="G49" s="80">
        <v>50350</v>
      </c>
      <c r="I49" s="76"/>
      <c r="J49" s="77" t="s">
        <v>132</v>
      </c>
      <c r="K49" s="78"/>
      <c r="L49" s="79">
        <v>1919.375</v>
      </c>
      <c r="M49" s="79">
        <v>2897.2727272727275</v>
      </c>
      <c r="N49" s="79">
        <v>1041.6666666666667</v>
      </c>
      <c r="O49" s="80">
        <v>2288.6363636363635</v>
      </c>
      <c r="Q49" s="76"/>
      <c r="R49" s="77" t="s">
        <v>132</v>
      </c>
      <c r="S49" s="78"/>
      <c r="T49" s="79">
        <v>12.262573333506232</v>
      </c>
      <c r="U49" s="79">
        <v>16.162534291761855</v>
      </c>
      <c r="V49" s="79">
        <v>11.699245843741354</v>
      </c>
      <c r="W49" s="80">
        <v>14.135736427666105</v>
      </c>
    </row>
    <row r="50" spans="1:23" x14ac:dyDescent="0.2">
      <c r="A50" s="70" t="s">
        <v>382</v>
      </c>
      <c r="B50" s="68"/>
      <c r="C50" s="73">
        <v>5175</v>
      </c>
      <c r="D50" s="74">
        <v>61280</v>
      </c>
      <c r="E50" s="74">
        <v>43330</v>
      </c>
      <c r="F50" s="74">
        <v>11000</v>
      </c>
      <c r="G50" s="75">
        <v>120785</v>
      </c>
      <c r="I50" s="70" t="s">
        <v>382</v>
      </c>
      <c r="J50" s="68"/>
      <c r="K50" s="73">
        <v>2587.5</v>
      </c>
      <c r="L50" s="74">
        <v>2451.1999999999998</v>
      </c>
      <c r="M50" s="74">
        <v>2548.8235294117649</v>
      </c>
      <c r="N50" s="74">
        <v>1222.2222222222222</v>
      </c>
      <c r="O50" s="75">
        <v>2278.9622641509436</v>
      </c>
      <c r="Q50" s="70" t="s">
        <v>382</v>
      </c>
      <c r="R50" s="68"/>
      <c r="S50" s="73">
        <v>20.146571509618855</v>
      </c>
      <c r="T50" s="74">
        <v>14.068588538811897</v>
      </c>
      <c r="U50" s="74">
        <v>14.906972881105263</v>
      </c>
      <c r="V50" s="74">
        <v>10.766394782236819</v>
      </c>
      <c r="W50" s="75">
        <v>14.006112236008603</v>
      </c>
    </row>
    <row r="51" spans="1:23" x14ac:dyDescent="0.2">
      <c r="A51" s="70" t="s">
        <v>93</v>
      </c>
      <c r="B51" s="70" t="s">
        <v>103</v>
      </c>
      <c r="C51" s="73"/>
      <c r="D51" s="74">
        <v>4350</v>
      </c>
      <c r="E51" s="74">
        <v>860</v>
      </c>
      <c r="F51" s="74"/>
      <c r="G51" s="75">
        <v>5210</v>
      </c>
      <c r="I51" s="70" t="s">
        <v>93</v>
      </c>
      <c r="J51" s="70" t="s">
        <v>103</v>
      </c>
      <c r="K51" s="73"/>
      <c r="L51" s="74">
        <v>2175</v>
      </c>
      <c r="M51" s="74">
        <v>860</v>
      </c>
      <c r="N51" s="74"/>
      <c r="O51" s="75">
        <v>1736.6666666666667</v>
      </c>
      <c r="Q51" s="70" t="s">
        <v>93</v>
      </c>
      <c r="R51" s="70" t="s">
        <v>103</v>
      </c>
      <c r="S51" s="73"/>
      <c r="T51" s="74">
        <v>30.992988621733531</v>
      </c>
      <c r="U51" s="74">
        <v>4.5156208978734576</v>
      </c>
      <c r="V51" s="74"/>
      <c r="W51" s="75">
        <v>22.167199380446842</v>
      </c>
    </row>
    <row r="52" spans="1:23" x14ac:dyDescent="0.2">
      <c r="A52" s="76"/>
      <c r="B52" s="77" t="s">
        <v>94</v>
      </c>
      <c r="C52" s="78">
        <v>8495</v>
      </c>
      <c r="D52" s="79">
        <v>15695</v>
      </c>
      <c r="E52" s="79">
        <v>11835</v>
      </c>
      <c r="F52" s="79">
        <v>3400</v>
      </c>
      <c r="G52" s="80">
        <v>39425</v>
      </c>
      <c r="I52" s="76"/>
      <c r="J52" s="77" t="s">
        <v>94</v>
      </c>
      <c r="K52" s="78">
        <v>2831.6666666666665</v>
      </c>
      <c r="L52" s="79">
        <v>2242.1428571428573</v>
      </c>
      <c r="M52" s="79">
        <v>2958.75</v>
      </c>
      <c r="N52" s="79">
        <v>1700</v>
      </c>
      <c r="O52" s="80">
        <v>2464.0625</v>
      </c>
      <c r="Q52" s="76"/>
      <c r="R52" s="77" t="s">
        <v>94</v>
      </c>
      <c r="S52" s="78">
        <v>27.50338059047823</v>
      </c>
      <c r="T52" s="79">
        <v>12.971507356689671</v>
      </c>
      <c r="U52" s="79">
        <v>17.67792076145637</v>
      </c>
      <c r="V52" s="79">
        <v>12.242032231857575</v>
      </c>
      <c r="W52" s="80">
        <v>16.781652548612691</v>
      </c>
    </row>
    <row r="53" spans="1:23" x14ac:dyDescent="0.2">
      <c r="A53" s="76"/>
      <c r="B53" s="77" t="s">
        <v>132</v>
      </c>
      <c r="C53" s="78">
        <v>3950</v>
      </c>
      <c r="D53" s="79">
        <v>49630</v>
      </c>
      <c r="E53" s="79">
        <v>22445</v>
      </c>
      <c r="F53" s="79"/>
      <c r="G53" s="80">
        <v>76025</v>
      </c>
      <c r="I53" s="76"/>
      <c r="J53" s="77" t="s">
        <v>132</v>
      </c>
      <c r="K53" s="78">
        <v>3950</v>
      </c>
      <c r="L53" s="79">
        <v>6203.75</v>
      </c>
      <c r="M53" s="79">
        <v>4489</v>
      </c>
      <c r="N53" s="79"/>
      <c r="O53" s="80">
        <v>5430.3571428571431</v>
      </c>
      <c r="Q53" s="76"/>
      <c r="R53" s="77" t="s">
        <v>132</v>
      </c>
      <c r="S53" s="78">
        <v>13.364912874302149</v>
      </c>
      <c r="T53" s="79">
        <v>27.899366699909223</v>
      </c>
      <c r="U53" s="79">
        <v>21.973478206448959</v>
      </c>
      <c r="V53" s="79"/>
      <c r="W53" s="80">
        <v>24.744802678987195</v>
      </c>
    </row>
    <row r="54" spans="1:23" x14ac:dyDescent="0.2">
      <c r="A54" s="70" t="s">
        <v>383</v>
      </c>
      <c r="B54" s="68"/>
      <c r="C54" s="73">
        <v>12445</v>
      </c>
      <c r="D54" s="74">
        <v>69675</v>
      </c>
      <c r="E54" s="74">
        <v>35140</v>
      </c>
      <c r="F54" s="74">
        <v>3400</v>
      </c>
      <c r="G54" s="75">
        <v>120660</v>
      </c>
      <c r="I54" s="70" t="s">
        <v>383</v>
      </c>
      <c r="J54" s="68"/>
      <c r="K54" s="73">
        <v>3111.25</v>
      </c>
      <c r="L54" s="74">
        <v>4098.5294117647063</v>
      </c>
      <c r="M54" s="74">
        <v>3514</v>
      </c>
      <c r="N54" s="74">
        <v>1700</v>
      </c>
      <c r="O54" s="75">
        <v>3656.3636363636365</v>
      </c>
      <c r="Q54" s="70" t="s">
        <v>383</v>
      </c>
      <c r="R54" s="68"/>
      <c r="S54" s="73">
        <v>23.96876366143421</v>
      </c>
      <c r="T54" s="74">
        <v>22.116556608209912</v>
      </c>
      <c r="U54" s="74">
        <v>18.509469497594374</v>
      </c>
      <c r="V54" s="74">
        <v>12.242032231857575</v>
      </c>
      <c r="W54" s="75">
        <v>20.649553831059524</v>
      </c>
    </row>
    <row r="55" spans="1:23" x14ac:dyDescent="0.2">
      <c r="A55" s="70" t="s">
        <v>64</v>
      </c>
      <c r="B55" s="70" t="s">
        <v>103</v>
      </c>
      <c r="C55" s="73"/>
      <c r="D55" s="74"/>
      <c r="E55" s="74">
        <v>1115</v>
      </c>
      <c r="F55" s="74">
        <v>180</v>
      </c>
      <c r="G55" s="75">
        <v>1295</v>
      </c>
      <c r="I55" s="70" t="s">
        <v>64</v>
      </c>
      <c r="J55" s="70" t="s">
        <v>103</v>
      </c>
      <c r="K55" s="73"/>
      <c r="L55" s="74"/>
      <c r="M55" s="74">
        <v>1115</v>
      </c>
      <c r="N55" s="74">
        <v>60</v>
      </c>
      <c r="O55" s="75">
        <v>323.75</v>
      </c>
      <c r="Q55" s="70" t="s">
        <v>64</v>
      </c>
      <c r="R55" s="70" t="s">
        <v>103</v>
      </c>
      <c r="S55" s="73"/>
      <c r="T55" s="74"/>
      <c r="U55" s="74">
        <v>21.339712918660286</v>
      </c>
      <c r="V55" s="74">
        <v>3.1223277482328164</v>
      </c>
      <c r="W55" s="75">
        <v>7.6766740408396847</v>
      </c>
    </row>
    <row r="56" spans="1:23" x14ac:dyDescent="0.2">
      <c r="A56" s="76"/>
      <c r="B56" s="77" t="s">
        <v>94</v>
      </c>
      <c r="C56" s="78"/>
      <c r="D56" s="79"/>
      <c r="E56" s="79">
        <v>495</v>
      </c>
      <c r="F56" s="79">
        <v>5585</v>
      </c>
      <c r="G56" s="80">
        <v>6080</v>
      </c>
      <c r="I56" s="76"/>
      <c r="J56" s="77" t="s">
        <v>94</v>
      </c>
      <c r="K56" s="78"/>
      <c r="L56" s="79"/>
      <c r="M56" s="79">
        <v>247.5</v>
      </c>
      <c r="N56" s="79">
        <v>1861.6666666666667</v>
      </c>
      <c r="O56" s="80">
        <v>1216</v>
      </c>
      <c r="Q56" s="76"/>
      <c r="R56" s="77" t="s">
        <v>94</v>
      </c>
      <c r="S56" s="78"/>
      <c r="T56" s="79"/>
      <c r="U56" s="79">
        <v>2.5557260858151927</v>
      </c>
      <c r="V56" s="79">
        <v>12.587702537497902</v>
      </c>
      <c r="W56" s="80">
        <v>8.5749119568248169</v>
      </c>
    </row>
    <row r="57" spans="1:23" x14ac:dyDescent="0.2">
      <c r="A57" s="76"/>
      <c r="B57" s="77" t="s">
        <v>132</v>
      </c>
      <c r="C57" s="78"/>
      <c r="D57" s="79"/>
      <c r="E57" s="79">
        <v>4050</v>
      </c>
      <c r="F57" s="79">
        <v>985</v>
      </c>
      <c r="G57" s="80">
        <v>5035</v>
      </c>
      <c r="I57" s="76"/>
      <c r="J57" s="77" t="s">
        <v>132</v>
      </c>
      <c r="K57" s="78"/>
      <c r="L57" s="79"/>
      <c r="M57" s="79">
        <v>810</v>
      </c>
      <c r="N57" s="79">
        <v>492.5</v>
      </c>
      <c r="O57" s="80">
        <v>719.28571428571433</v>
      </c>
      <c r="Q57" s="76"/>
      <c r="R57" s="77" t="s">
        <v>132</v>
      </c>
      <c r="S57" s="78"/>
      <c r="T57" s="79"/>
      <c r="U57" s="79">
        <v>7.1146465228225209</v>
      </c>
      <c r="V57" s="79">
        <v>6.4310588726467124</v>
      </c>
      <c r="W57" s="80">
        <v>6.919335765629433</v>
      </c>
    </row>
    <row r="58" spans="1:23" x14ac:dyDescent="0.2">
      <c r="A58" s="70" t="s">
        <v>384</v>
      </c>
      <c r="B58" s="68"/>
      <c r="C58" s="73"/>
      <c r="D58" s="74"/>
      <c r="E58" s="74">
        <v>5660</v>
      </c>
      <c r="F58" s="74">
        <v>6750</v>
      </c>
      <c r="G58" s="75">
        <v>12410</v>
      </c>
      <c r="I58" s="70" t="s">
        <v>384</v>
      </c>
      <c r="J58" s="68"/>
      <c r="K58" s="73"/>
      <c r="L58" s="74"/>
      <c r="M58" s="74">
        <v>707.5</v>
      </c>
      <c r="N58" s="74">
        <v>843.75</v>
      </c>
      <c r="O58" s="75">
        <v>775.625</v>
      </c>
      <c r="Q58" s="70" t="s">
        <v>384</v>
      </c>
      <c r="R58" s="68"/>
      <c r="S58" s="73"/>
      <c r="T58" s="74"/>
      <c r="U58" s="74">
        <v>7.7530497130504097</v>
      </c>
      <c r="V58" s="74">
        <v>7.499026075310697</v>
      </c>
      <c r="W58" s="75">
        <v>7.6260378941805538</v>
      </c>
    </row>
    <row r="59" spans="1:23" x14ac:dyDescent="0.2">
      <c r="A59" s="81" t="s">
        <v>369</v>
      </c>
      <c r="B59" s="82"/>
      <c r="C59" s="83">
        <v>115685</v>
      </c>
      <c r="D59" s="84">
        <v>181605</v>
      </c>
      <c r="E59" s="84">
        <v>141125</v>
      </c>
      <c r="F59" s="84">
        <v>21150</v>
      </c>
      <c r="G59" s="85">
        <v>459565</v>
      </c>
      <c r="I59" s="81" t="s">
        <v>369</v>
      </c>
      <c r="J59" s="82"/>
      <c r="K59" s="83">
        <v>6426.9444444444443</v>
      </c>
      <c r="L59" s="84">
        <v>3632.1</v>
      </c>
      <c r="M59" s="84">
        <v>3207.3863636363635</v>
      </c>
      <c r="N59" s="84">
        <v>1113.1578947368421</v>
      </c>
      <c r="O59" s="85">
        <v>3508.1297709923665</v>
      </c>
      <c r="Q59" s="81" t="s">
        <v>369</v>
      </c>
      <c r="R59" s="82"/>
      <c r="S59" s="83">
        <v>31.677962219114452</v>
      </c>
      <c r="T59" s="84">
        <v>19.298792897501588</v>
      </c>
      <c r="U59" s="84">
        <v>16.802716088269463</v>
      </c>
      <c r="V59" s="84">
        <v>9.5459908477016899</v>
      </c>
      <c r="W59" s="85">
        <v>18.746841975643722</v>
      </c>
    </row>
    <row r="61" spans="1:23" x14ac:dyDescent="0.2">
      <c r="A61" s="67" t="s">
        <v>388</v>
      </c>
      <c r="B61" s="68"/>
      <c r="C61" s="67" t="s">
        <v>66</v>
      </c>
      <c r="D61" s="68"/>
      <c r="E61" s="68"/>
      <c r="F61" s="68"/>
      <c r="G61" s="69"/>
      <c r="I61" s="67" t="s">
        <v>389</v>
      </c>
      <c r="J61" s="68"/>
      <c r="K61" s="67" t="s">
        <v>66</v>
      </c>
      <c r="L61" s="68"/>
      <c r="M61" s="68"/>
      <c r="N61" s="68"/>
      <c r="O61" s="69"/>
    </row>
    <row r="62" spans="1:23" x14ac:dyDescent="0.2">
      <c r="A62" s="67" t="s">
        <v>56</v>
      </c>
      <c r="B62" s="67" t="s">
        <v>76</v>
      </c>
      <c r="C62" s="70" t="s">
        <v>128</v>
      </c>
      <c r="D62" s="71" t="s">
        <v>95</v>
      </c>
      <c r="E62" s="71" t="s">
        <v>117</v>
      </c>
      <c r="F62" s="71" t="s">
        <v>104</v>
      </c>
      <c r="G62" s="72" t="s">
        <v>369</v>
      </c>
      <c r="I62" s="67" t="s">
        <v>56</v>
      </c>
      <c r="J62" s="67" t="s">
        <v>76</v>
      </c>
      <c r="K62" s="70" t="s">
        <v>128</v>
      </c>
      <c r="L62" s="71" t="s">
        <v>95</v>
      </c>
      <c r="M62" s="71" t="s">
        <v>117</v>
      </c>
      <c r="N62" s="71" t="s">
        <v>104</v>
      </c>
      <c r="O62" s="72" t="s">
        <v>369</v>
      </c>
    </row>
    <row r="63" spans="1:23" x14ac:dyDescent="0.2">
      <c r="A63" s="70" t="s">
        <v>116</v>
      </c>
      <c r="B63" s="70" t="s">
        <v>103</v>
      </c>
      <c r="C63" s="73">
        <v>915</v>
      </c>
      <c r="D63" s="74"/>
      <c r="E63" s="74">
        <v>15390</v>
      </c>
      <c r="F63" s="74"/>
      <c r="G63" s="75">
        <v>16305</v>
      </c>
      <c r="I63" s="70" t="s">
        <v>116</v>
      </c>
      <c r="J63" s="70" t="s">
        <v>103</v>
      </c>
      <c r="K63" s="73">
        <v>915</v>
      </c>
      <c r="L63" s="74"/>
      <c r="M63" s="74">
        <v>15390</v>
      </c>
      <c r="N63" s="74"/>
      <c r="O63" s="75">
        <v>8152.5</v>
      </c>
    </row>
    <row r="64" spans="1:23" x14ac:dyDescent="0.2">
      <c r="A64" s="76"/>
      <c r="B64" s="77" t="s">
        <v>94</v>
      </c>
      <c r="C64" s="78">
        <v>21430</v>
      </c>
      <c r="D64" s="79">
        <v>28680</v>
      </c>
      <c r="E64" s="79">
        <v>6570</v>
      </c>
      <c r="F64" s="79"/>
      <c r="G64" s="80">
        <v>56680</v>
      </c>
      <c r="I64" s="76"/>
      <c r="J64" s="77" t="s">
        <v>94</v>
      </c>
      <c r="K64" s="78">
        <v>2381.1111111111113</v>
      </c>
      <c r="L64" s="79">
        <v>5736</v>
      </c>
      <c r="M64" s="79">
        <v>3285</v>
      </c>
      <c r="N64" s="79"/>
      <c r="O64" s="80">
        <v>3542.5</v>
      </c>
    </row>
    <row r="65" spans="1:15" x14ac:dyDescent="0.2">
      <c r="A65" s="76"/>
      <c r="B65" s="77" t="s">
        <v>132</v>
      </c>
      <c r="C65" s="78">
        <v>3170</v>
      </c>
      <c r="D65" s="79">
        <v>1470</v>
      </c>
      <c r="E65" s="79">
        <v>31165</v>
      </c>
      <c r="F65" s="79"/>
      <c r="G65" s="80">
        <v>35805</v>
      </c>
      <c r="I65" s="76"/>
      <c r="J65" s="77" t="s">
        <v>132</v>
      </c>
      <c r="K65" s="78">
        <v>1585</v>
      </c>
      <c r="L65" s="79">
        <v>490</v>
      </c>
      <c r="M65" s="79">
        <v>5194.166666666667</v>
      </c>
      <c r="N65" s="79"/>
      <c r="O65" s="80">
        <v>3255</v>
      </c>
    </row>
    <row r="66" spans="1:15" x14ac:dyDescent="0.2">
      <c r="A66" s="70" t="s">
        <v>381</v>
      </c>
      <c r="B66" s="68"/>
      <c r="C66" s="73">
        <v>25515</v>
      </c>
      <c r="D66" s="74">
        <v>30150</v>
      </c>
      <c r="E66" s="74">
        <v>53125</v>
      </c>
      <c r="F66" s="74"/>
      <c r="G66" s="75">
        <v>108790</v>
      </c>
      <c r="I66" s="70" t="s">
        <v>381</v>
      </c>
      <c r="J66" s="68"/>
      <c r="K66" s="73">
        <v>2126.25</v>
      </c>
      <c r="L66" s="74">
        <v>3768.75</v>
      </c>
      <c r="M66" s="74">
        <v>5902.7777777777774</v>
      </c>
      <c r="N66" s="74"/>
      <c r="O66" s="75">
        <v>3751.3793103448274</v>
      </c>
    </row>
    <row r="67" spans="1:15" x14ac:dyDescent="0.2">
      <c r="A67" s="70" t="s">
        <v>102</v>
      </c>
      <c r="B67" s="70" t="s">
        <v>103</v>
      </c>
      <c r="C67" s="73">
        <v>440</v>
      </c>
      <c r="D67" s="74">
        <v>5120</v>
      </c>
      <c r="E67" s="74">
        <v>5310</v>
      </c>
      <c r="F67" s="74">
        <v>5410</v>
      </c>
      <c r="G67" s="75">
        <v>16280</v>
      </c>
      <c r="I67" s="70" t="s">
        <v>102</v>
      </c>
      <c r="J67" s="70" t="s">
        <v>103</v>
      </c>
      <c r="K67" s="73">
        <v>440</v>
      </c>
      <c r="L67" s="74">
        <v>1280</v>
      </c>
      <c r="M67" s="74">
        <v>1770</v>
      </c>
      <c r="N67" s="74">
        <v>2705</v>
      </c>
      <c r="O67" s="75">
        <v>1628</v>
      </c>
    </row>
    <row r="68" spans="1:15" x14ac:dyDescent="0.2">
      <c r="A68" s="76"/>
      <c r="B68" s="77" t="s">
        <v>94</v>
      </c>
      <c r="C68" s="78">
        <v>3480</v>
      </c>
      <c r="D68" s="79">
        <v>65455</v>
      </c>
      <c r="E68" s="79">
        <v>105</v>
      </c>
      <c r="F68" s="79">
        <v>8395</v>
      </c>
      <c r="G68" s="80">
        <v>77435</v>
      </c>
      <c r="I68" s="76"/>
      <c r="J68" s="77" t="s">
        <v>94</v>
      </c>
      <c r="K68" s="78">
        <v>3480</v>
      </c>
      <c r="L68" s="79">
        <v>5035</v>
      </c>
      <c r="M68" s="79">
        <v>35</v>
      </c>
      <c r="N68" s="79">
        <v>2098.75</v>
      </c>
      <c r="O68" s="80">
        <v>3687.3809523809523</v>
      </c>
    </row>
    <row r="69" spans="1:15" x14ac:dyDescent="0.2">
      <c r="A69" s="76"/>
      <c r="B69" s="77" t="s">
        <v>132</v>
      </c>
      <c r="C69" s="78"/>
      <c r="D69" s="79">
        <v>20655</v>
      </c>
      <c r="E69" s="79">
        <v>48320</v>
      </c>
      <c r="F69" s="79">
        <v>4880</v>
      </c>
      <c r="G69" s="80">
        <v>73855</v>
      </c>
      <c r="I69" s="76"/>
      <c r="J69" s="77" t="s">
        <v>132</v>
      </c>
      <c r="K69" s="78"/>
      <c r="L69" s="79">
        <v>2581.875</v>
      </c>
      <c r="M69" s="79">
        <v>4392.727272727273</v>
      </c>
      <c r="N69" s="79">
        <v>1626.6666666666667</v>
      </c>
      <c r="O69" s="80">
        <v>3357.0454545454545</v>
      </c>
    </row>
    <row r="70" spans="1:15" x14ac:dyDescent="0.2">
      <c r="A70" s="70" t="s">
        <v>382</v>
      </c>
      <c r="B70" s="68"/>
      <c r="C70" s="73">
        <v>3920</v>
      </c>
      <c r="D70" s="74">
        <v>91230</v>
      </c>
      <c r="E70" s="74">
        <v>53735</v>
      </c>
      <c r="F70" s="74">
        <v>18685</v>
      </c>
      <c r="G70" s="75">
        <v>167570</v>
      </c>
      <c r="I70" s="70" t="s">
        <v>382</v>
      </c>
      <c r="J70" s="68"/>
      <c r="K70" s="73">
        <v>1960</v>
      </c>
      <c r="L70" s="74">
        <v>3649.2</v>
      </c>
      <c r="M70" s="74">
        <v>3160.8823529411766</v>
      </c>
      <c r="N70" s="74">
        <v>2076.1111111111113</v>
      </c>
      <c r="O70" s="75">
        <v>3161.6981132075471</v>
      </c>
    </row>
    <row r="71" spans="1:15" x14ac:dyDescent="0.2">
      <c r="A71" s="70" t="s">
        <v>93</v>
      </c>
      <c r="B71" s="70" t="s">
        <v>103</v>
      </c>
      <c r="C71" s="73"/>
      <c r="D71" s="74">
        <v>2830</v>
      </c>
      <c r="E71" s="74">
        <v>65</v>
      </c>
      <c r="F71" s="74"/>
      <c r="G71" s="75">
        <v>2895</v>
      </c>
      <c r="I71" s="70" t="s">
        <v>93</v>
      </c>
      <c r="J71" s="70" t="s">
        <v>103</v>
      </c>
      <c r="K71" s="73"/>
      <c r="L71" s="74">
        <v>1415</v>
      </c>
      <c r="M71" s="74">
        <v>65</v>
      </c>
      <c r="N71" s="74"/>
      <c r="O71" s="75">
        <v>965</v>
      </c>
    </row>
    <row r="72" spans="1:15" x14ac:dyDescent="0.2">
      <c r="A72" s="76"/>
      <c r="B72" s="77" t="s">
        <v>94</v>
      </c>
      <c r="C72" s="78">
        <v>645</v>
      </c>
      <c r="D72" s="79">
        <v>46055</v>
      </c>
      <c r="E72" s="79">
        <v>9880</v>
      </c>
      <c r="F72" s="79">
        <v>8250</v>
      </c>
      <c r="G72" s="80">
        <v>64830</v>
      </c>
      <c r="I72" s="76"/>
      <c r="J72" s="77" t="s">
        <v>94</v>
      </c>
      <c r="K72" s="78">
        <v>215</v>
      </c>
      <c r="L72" s="79">
        <v>6579.2857142857147</v>
      </c>
      <c r="M72" s="79">
        <v>2470</v>
      </c>
      <c r="N72" s="79">
        <v>4125</v>
      </c>
      <c r="O72" s="80">
        <v>4051.875</v>
      </c>
    </row>
    <row r="73" spans="1:15" x14ac:dyDescent="0.2">
      <c r="A73" s="76"/>
      <c r="B73" s="77" t="s">
        <v>132</v>
      </c>
      <c r="C73" s="78">
        <v>190</v>
      </c>
      <c r="D73" s="79">
        <v>11670</v>
      </c>
      <c r="E73" s="79">
        <v>11320</v>
      </c>
      <c r="F73" s="79"/>
      <c r="G73" s="80">
        <v>23180</v>
      </c>
      <c r="I73" s="76"/>
      <c r="J73" s="77" t="s">
        <v>132</v>
      </c>
      <c r="K73" s="78">
        <v>190</v>
      </c>
      <c r="L73" s="79">
        <v>1458.75</v>
      </c>
      <c r="M73" s="79">
        <v>2264</v>
      </c>
      <c r="N73" s="79"/>
      <c r="O73" s="80">
        <v>1655.7142857142858</v>
      </c>
    </row>
    <row r="74" spans="1:15" x14ac:dyDescent="0.2">
      <c r="A74" s="70" t="s">
        <v>383</v>
      </c>
      <c r="B74" s="68"/>
      <c r="C74" s="73">
        <v>835</v>
      </c>
      <c r="D74" s="74">
        <v>60555</v>
      </c>
      <c r="E74" s="74">
        <v>21265</v>
      </c>
      <c r="F74" s="74">
        <v>8250</v>
      </c>
      <c r="G74" s="75">
        <v>90905</v>
      </c>
      <c r="I74" s="70" t="s">
        <v>383</v>
      </c>
      <c r="J74" s="68"/>
      <c r="K74" s="73">
        <v>208.75</v>
      </c>
      <c r="L74" s="74">
        <v>3562.0588235294117</v>
      </c>
      <c r="M74" s="74">
        <v>2126.5</v>
      </c>
      <c r="N74" s="74">
        <v>4125</v>
      </c>
      <c r="O74" s="75">
        <v>2754.6969696969695</v>
      </c>
    </row>
    <row r="75" spans="1:15" x14ac:dyDescent="0.2">
      <c r="A75" s="70" t="s">
        <v>64</v>
      </c>
      <c r="B75" s="70" t="s">
        <v>103</v>
      </c>
      <c r="C75" s="73"/>
      <c r="D75" s="74"/>
      <c r="E75" s="74">
        <v>3580</v>
      </c>
      <c r="F75" s="74">
        <v>1230</v>
      </c>
      <c r="G75" s="75">
        <v>4810</v>
      </c>
      <c r="I75" s="70" t="s">
        <v>64</v>
      </c>
      <c r="J75" s="70" t="s">
        <v>103</v>
      </c>
      <c r="K75" s="73"/>
      <c r="L75" s="74"/>
      <c r="M75" s="74">
        <v>3580</v>
      </c>
      <c r="N75" s="74">
        <v>410</v>
      </c>
      <c r="O75" s="75">
        <v>1202.5</v>
      </c>
    </row>
    <row r="76" spans="1:15" x14ac:dyDescent="0.2">
      <c r="A76" s="76"/>
      <c r="B76" s="77" t="s">
        <v>94</v>
      </c>
      <c r="C76" s="78"/>
      <c r="D76" s="79"/>
      <c r="E76" s="79">
        <v>9835</v>
      </c>
      <c r="F76" s="79">
        <v>2525</v>
      </c>
      <c r="G76" s="80">
        <v>12360</v>
      </c>
      <c r="I76" s="76"/>
      <c r="J76" s="77" t="s">
        <v>94</v>
      </c>
      <c r="K76" s="78"/>
      <c r="L76" s="79"/>
      <c r="M76" s="79">
        <v>4917.5</v>
      </c>
      <c r="N76" s="79">
        <v>841.66666666666663</v>
      </c>
      <c r="O76" s="80">
        <v>2472</v>
      </c>
    </row>
    <row r="77" spans="1:15" x14ac:dyDescent="0.2">
      <c r="A77" s="76"/>
      <c r="B77" s="77" t="s">
        <v>132</v>
      </c>
      <c r="C77" s="78"/>
      <c r="D77" s="79"/>
      <c r="E77" s="79">
        <v>5360</v>
      </c>
      <c r="F77" s="79">
        <v>1860</v>
      </c>
      <c r="G77" s="80">
        <v>7220</v>
      </c>
      <c r="I77" s="76"/>
      <c r="J77" s="77" t="s">
        <v>132</v>
      </c>
      <c r="K77" s="78"/>
      <c r="L77" s="79"/>
      <c r="M77" s="79">
        <v>1072</v>
      </c>
      <c r="N77" s="79">
        <v>930</v>
      </c>
      <c r="O77" s="80">
        <v>1031.4285714285713</v>
      </c>
    </row>
    <row r="78" spans="1:15" x14ac:dyDescent="0.2">
      <c r="A78" s="70" t="s">
        <v>384</v>
      </c>
      <c r="B78" s="68"/>
      <c r="C78" s="73"/>
      <c r="D78" s="74"/>
      <c r="E78" s="74">
        <v>18775</v>
      </c>
      <c r="F78" s="74">
        <v>5615</v>
      </c>
      <c r="G78" s="75">
        <v>24390</v>
      </c>
      <c r="I78" s="70" t="s">
        <v>384</v>
      </c>
      <c r="J78" s="68"/>
      <c r="K78" s="73"/>
      <c r="L78" s="74"/>
      <c r="M78" s="74">
        <v>2346.875</v>
      </c>
      <c r="N78" s="74">
        <v>701.875</v>
      </c>
      <c r="O78" s="75">
        <v>1524.375</v>
      </c>
    </row>
    <row r="79" spans="1:15" x14ac:dyDescent="0.2">
      <c r="A79" s="81" t="s">
        <v>369</v>
      </c>
      <c r="B79" s="82"/>
      <c r="C79" s="83">
        <v>30270</v>
      </c>
      <c r="D79" s="84">
        <v>181935</v>
      </c>
      <c r="E79" s="84">
        <v>146900</v>
      </c>
      <c r="F79" s="84">
        <v>32550</v>
      </c>
      <c r="G79" s="85">
        <v>391655</v>
      </c>
      <c r="I79" s="81" t="s">
        <v>369</v>
      </c>
      <c r="J79" s="82"/>
      <c r="K79" s="83">
        <v>1681.6666666666667</v>
      </c>
      <c r="L79" s="84">
        <v>3638.7</v>
      </c>
      <c r="M79" s="84">
        <v>3338.6363636363635</v>
      </c>
      <c r="N79" s="84">
        <v>1713.1578947368421</v>
      </c>
      <c r="O79" s="85">
        <v>2989.7328244274809</v>
      </c>
    </row>
    <row r="81" spans="1:15" x14ac:dyDescent="0.2">
      <c r="A81" s="67" t="s">
        <v>390</v>
      </c>
      <c r="B81" s="68"/>
      <c r="C81" s="67" t="s">
        <v>66</v>
      </c>
      <c r="D81" s="68"/>
      <c r="E81" s="68"/>
      <c r="F81" s="68"/>
      <c r="G81" s="69"/>
      <c r="I81" s="67" t="s">
        <v>391</v>
      </c>
      <c r="J81" s="68"/>
      <c r="K81" s="67" t="s">
        <v>66</v>
      </c>
      <c r="L81" s="68"/>
      <c r="M81" s="68"/>
      <c r="N81" s="68"/>
      <c r="O81" s="69"/>
    </row>
    <row r="82" spans="1:15" x14ac:dyDescent="0.2">
      <c r="A82" s="67" t="s">
        <v>56</v>
      </c>
      <c r="B82" s="67" t="s">
        <v>76</v>
      </c>
      <c r="C82" s="70" t="s">
        <v>128</v>
      </c>
      <c r="D82" s="71" t="s">
        <v>95</v>
      </c>
      <c r="E82" s="71" t="s">
        <v>117</v>
      </c>
      <c r="F82" s="71" t="s">
        <v>104</v>
      </c>
      <c r="G82" s="72" t="s">
        <v>369</v>
      </c>
      <c r="I82" s="67" t="s">
        <v>56</v>
      </c>
      <c r="J82" s="67" t="s">
        <v>76</v>
      </c>
      <c r="K82" s="70" t="s">
        <v>128</v>
      </c>
      <c r="L82" s="71" t="s">
        <v>95</v>
      </c>
      <c r="M82" s="71" t="s">
        <v>117</v>
      </c>
      <c r="N82" s="71" t="s">
        <v>104</v>
      </c>
      <c r="O82" s="72" t="s">
        <v>369</v>
      </c>
    </row>
    <row r="83" spans="1:15" x14ac:dyDescent="0.2">
      <c r="A83" s="70" t="s">
        <v>116</v>
      </c>
      <c r="B83" s="70" t="s">
        <v>103</v>
      </c>
      <c r="C83" s="73">
        <v>3375</v>
      </c>
      <c r="D83" s="74"/>
      <c r="E83" s="74">
        <v>2225</v>
      </c>
      <c r="F83" s="74"/>
      <c r="G83" s="75">
        <v>5600</v>
      </c>
      <c r="I83" s="70" t="s">
        <v>116</v>
      </c>
      <c r="J83" s="70" t="s">
        <v>103</v>
      </c>
      <c r="K83" s="73">
        <v>3375</v>
      </c>
      <c r="L83" s="74"/>
      <c r="M83" s="74">
        <v>2225</v>
      </c>
      <c r="N83" s="74"/>
      <c r="O83" s="75">
        <v>2800</v>
      </c>
    </row>
    <row r="84" spans="1:15" x14ac:dyDescent="0.2">
      <c r="A84" s="76"/>
      <c r="B84" s="77" t="s">
        <v>94</v>
      </c>
      <c r="C84" s="78">
        <v>13970</v>
      </c>
      <c r="D84" s="79">
        <v>7960</v>
      </c>
      <c r="E84" s="79">
        <v>150</v>
      </c>
      <c r="F84" s="79"/>
      <c r="G84" s="80">
        <v>22080</v>
      </c>
      <c r="I84" s="76"/>
      <c r="J84" s="77" t="s">
        <v>94</v>
      </c>
      <c r="K84" s="78">
        <v>1552.2222222222222</v>
      </c>
      <c r="L84" s="79">
        <v>1592</v>
      </c>
      <c r="M84" s="79">
        <v>75</v>
      </c>
      <c r="N84" s="79"/>
      <c r="O84" s="80">
        <v>1380</v>
      </c>
    </row>
    <row r="85" spans="1:15" x14ac:dyDescent="0.2">
      <c r="A85" s="76"/>
      <c r="B85" s="77" t="s">
        <v>132</v>
      </c>
      <c r="C85" s="78">
        <v>6360</v>
      </c>
      <c r="D85" s="79">
        <v>2500</v>
      </c>
      <c r="E85" s="79">
        <v>5020</v>
      </c>
      <c r="F85" s="79"/>
      <c r="G85" s="80">
        <v>13880</v>
      </c>
      <c r="I85" s="76"/>
      <c r="J85" s="77" t="s">
        <v>132</v>
      </c>
      <c r="K85" s="78">
        <v>3180</v>
      </c>
      <c r="L85" s="79">
        <v>833.33333333333337</v>
      </c>
      <c r="M85" s="79">
        <v>836.66666666666663</v>
      </c>
      <c r="N85" s="79"/>
      <c r="O85" s="80">
        <v>1261.8181818181818</v>
      </c>
    </row>
    <row r="86" spans="1:15" x14ac:dyDescent="0.2">
      <c r="A86" s="70" t="s">
        <v>381</v>
      </c>
      <c r="B86" s="68"/>
      <c r="C86" s="73">
        <v>23705</v>
      </c>
      <c r="D86" s="74">
        <v>10460</v>
      </c>
      <c r="E86" s="74">
        <v>7395</v>
      </c>
      <c r="F86" s="74"/>
      <c r="G86" s="75">
        <v>41560</v>
      </c>
      <c r="I86" s="70" t="s">
        <v>381</v>
      </c>
      <c r="J86" s="68"/>
      <c r="K86" s="73">
        <v>1975.4166666666667</v>
      </c>
      <c r="L86" s="74">
        <v>1307.5</v>
      </c>
      <c r="M86" s="74">
        <v>821.66666666666663</v>
      </c>
      <c r="N86" s="74"/>
      <c r="O86" s="75">
        <v>1433.1034482758621</v>
      </c>
    </row>
    <row r="87" spans="1:15" x14ac:dyDescent="0.2">
      <c r="A87" s="70" t="s">
        <v>102</v>
      </c>
      <c r="B87" s="70" t="s">
        <v>103</v>
      </c>
      <c r="C87" s="73">
        <v>615</v>
      </c>
      <c r="D87" s="74">
        <v>2600</v>
      </c>
      <c r="E87" s="74">
        <v>1040</v>
      </c>
      <c r="F87" s="74">
        <v>535</v>
      </c>
      <c r="G87" s="75">
        <v>4790</v>
      </c>
      <c r="I87" s="70" t="s">
        <v>102</v>
      </c>
      <c r="J87" s="70" t="s">
        <v>103</v>
      </c>
      <c r="K87" s="73">
        <v>615</v>
      </c>
      <c r="L87" s="74">
        <v>650</v>
      </c>
      <c r="M87" s="74">
        <v>346.66666666666669</v>
      </c>
      <c r="N87" s="74">
        <v>267.5</v>
      </c>
      <c r="O87" s="75">
        <v>479</v>
      </c>
    </row>
    <row r="88" spans="1:15" x14ac:dyDescent="0.2">
      <c r="A88" s="76"/>
      <c r="B88" s="77" t="s">
        <v>94</v>
      </c>
      <c r="C88" s="78">
        <v>140</v>
      </c>
      <c r="D88" s="79">
        <v>4230</v>
      </c>
      <c r="E88" s="79">
        <v>565</v>
      </c>
      <c r="F88" s="79">
        <v>835</v>
      </c>
      <c r="G88" s="80">
        <v>5770</v>
      </c>
      <c r="I88" s="76"/>
      <c r="J88" s="77" t="s">
        <v>94</v>
      </c>
      <c r="K88" s="78">
        <v>140</v>
      </c>
      <c r="L88" s="79">
        <v>325.38461538461536</v>
      </c>
      <c r="M88" s="79">
        <v>188.33333333333334</v>
      </c>
      <c r="N88" s="79">
        <v>208.75</v>
      </c>
      <c r="O88" s="80">
        <v>274.76190476190476</v>
      </c>
    </row>
    <row r="89" spans="1:15" x14ac:dyDescent="0.2">
      <c r="A89" s="76"/>
      <c r="B89" s="77" t="s">
        <v>132</v>
      </c>
      <c r="C89" s="78"/>
      <c r="D89" s="79">
        <v>2080</v>
      </c>
      <c r="E89" s="79">
        <v>4465</v>
      </c>
      <c r="F89" s="79">
        <v>430</v>
      </c>
      <c r="G89" s="80">
        <v>6975</v>
      </c>
      <c r="I89" s="76"/>
      <c r="J89" s="77" t="s">
        <v>132</v>
      </c>
      <c r="K89" s="78"/>
      <c r="L89" s="79">
        <v>260</v>
      </c>
      <c r="M89" s="79">
        <v>405.90909090909093</v>
      </c>
      <c r="N89" s="79">
        <v>143.33333333333334</v>
      </c>
      <c r="O89" s="80">
        <v>317.04545454545456</v>
      </c>
    </row>
    <row r="90" spans="1:15" x14ac:dyDescent="0.2">
      <c r="A90" s="70" t="s">
        <v>382</v>
      </c>
      <c r="B90" s="68"/>
      <c r="C90" s="73">
        <v>755</v>
      </c>
      <c r="D90" s="74">
        <v>8910</v>
      </c>
      <c r="E90" s="74">
        <v>6070</v>
      </c>
      <c r="F90" s="74">
        <v>1800</v>
      </c>
      <c r="G90" s="75">
        <v>17535</v>
      </c>
      <c r="I90" s="70" t="s">
        <v>382</v>
      </c>
      <c r="J90" s="68"/>
      <c r="K90" s="73">
        <v>377.5</v>
      </c>
      <c r="L90" s="74">
        <v>356.4</v>
      </c>
      <c r="M90" s="74">
        <v>357.05882352941177</v>
      </c>
      <c r="N90" s="74">
        <v>200</v>
      </c>
      <c r="O90" s="75">
        <v>330.84905660377359</v>
      </c>
    </row>
    <row r="91" spans="1:15" x14ac:dyDescent="0.2">
      <c r="A91" s="70" t="s">
        <v>93</v>
      </c>
      <c r="B91" s="70" t="s">
        <v>103</v>
      </c>
      <c r="C91" s="73"/>
      <c r="D91" s="74">
        <v>635</v>
      </c>
      <c r="E91" s="74">
        <v>215</v>
      </c>
      <c r="F91" s="74"/>
      <c r="G91" s="75">
        <v>850</v>
      </c>
      <c r="I91" s="70" t="s">
        <v>93</v>
      </c>
      <c r="J91" s="70" t="s">
        <v>103</v>
      </c>
      <c r="K91" s="73"/>
      <c r="L91" s="74">
        <v>317.5</v>
      </c>
      <c r="M91" s="74">
        <v>215</v>
      </c>
      <c r="N91" s="74"/>
      <c r="O91" s="75">
        <v>283.33333333333331</v>
      </c>
    </row>
    <row r="92" spans="1:15" x14ac:dyDescent="0.2">
      <c r="A92" s="76"/>
      <c r="B92" s="77" t="s">
        <v>94</v>
      </c>
      <c r="C92" s="78">
        <v>2040</v>
      </c>
      <c r="D92" s="79">
        <v>3170</v>
      </c>
      <c r="E92" s="79">
        <v>1980</v>
      </c>
      <c r="F92" s="79">
        <v>235</v>
      </c>
      <c r="G92" s="80">
        <v>7425</v>
      </c>
      <c r="I92" s="76"/>
      <c r="J92" s="77" t="s">
        <v>94</v>
      </c>
      <c r="K92" s="78">
        <v>680</v>
      </c>
      <c r="L92" s="79">
        <v>452.85714285714283</v>
      </c>
      <c r="M92" s="79">
        <v>495</v>
      </c>
      <c r="N92" s="79">
        <v>117.5</v>
      </c>
      <c r="O92" s="80">
        <v>464.0625</v>
      </c>
    </row>
    <row r="93" spans="1:15" x14ac:dyDescent="0.2">
      <c r="A93" s="76"/>
      <c r="B93" s="77" t="s">
        <v>132</v>
      </c>
      <c r="C93" s="78">
        <v>475</v>
      </c>
      <c r="D93" s="79">
        <v>9420</v>
      </c>
      <c r="E93" s="79">
        <v>3910</v>
      </c>
      <c r="F93" s="79"/>
      <c r="G93" s="80">
        <v>13805</v>
      </c>
      <c r="I93" s="76"/>
      <c r="J93" s="77" t="s">
        <v>132</v>
      </c>
      <c r="K93" s="78">
        <v>475</v>
      </c>
      <c r="L93" s="79">
        <v>1177.5</v>
      </c>
      <c r="M93" s="79">
        <v>782</v>
      </c>
      <c r="N93" s="79"/>
      <c r="O93" s="80">
        <v>986.07142857142856</v>
      </c>
    </row>
    <row r="94" spans="1:15" x14ac:dyDescent="0.2">
      <c r="A94" s="70" t="s">
        <v>383</v>
      </c>
      <c r="B94" s="68"/>
      <c r="C94" s="73">
        <v>2515</v>
      </c>
      <c r="D94" s="74">
        <v>13225</v>
      </c>
      <c r="E94" s="74">
        <v>6105</v>
      </c>
      <c r="F94" s="74">
        <v>235</v>
      </c>
      <c r="G94" s="75">
        <v>22080</v>
      </c>
      <c r="I94" s="70" t="s">
        <v>383</v>
      </c>
      <c r="J94" s="68"/>
      <c r="K94" s="73">
        <v>628.75</v>
      </c>
      <c r="L94" s="74">
        <v>777.94117647058829</v>
      </c>
      <c r="M94" s="74">
        <v>610.5</v>
      </c>
      <c r="N94" s="74">
        <v>117.5</v>
      </c>
      <c r="O94" s="75">
        <v>669.09090909090912</v>
      </c>
    </row>
    <row r="95" spans="1:15" x14ac:dyDescent="0.2">
      <c r="A95" s="70" t="s">
        <v>64</v>
      </c>
      <c r="B95" s="70" t="s">
        <v>103</v>
      </c>
      <c r="C95" s="73"/>
      <c r="D95" s="74"/>
      <c r="E95" s="74">
        <v>65</v>
      </c>
      <c r="F95" s="74">
        <v>80</v>
      </c>
      <c r="G95" s="75">
        <v>145</v>
      </c>
      <c r="I95" s="70" t="s">
        <v>64</v>
      </c>
      <c r="J95" s="70" t="s">
        <v>103</v>
      </c>
      <c r="K95" s="73"/>
      <c r="L95" s="74"/>
      <c r="M95" s="74">
        <v>65</v>
      </c>
      <c r="N95" s="74">
        <v>26.666666666666668</v>
      </c>
      <c r="O95" s="75">
        <v>36.25</v>
      </c>
    </row>
    <row r="96" spans="1:15" x14ac:dyDescent="0.2">
      <c r="A96" s="76"/>
      <c r="B96" s="77" t="s">
        <v>94</v>
      </c>
      <c r="C96" s="78"/>
      <c r="D96" s="79"/>
      <c r="E96" s="79">
        <v>170</v>
      </c>
      <c r="F96" s="79">
        <v>455</v>
      </c>
      <c r="G96" s="80">
        <v>625</v>
      </c>
      <c r="I96" s="76"/>
      <c r="J96" s="77" t="s">
        <v>94</v>
      </c>
      <c r="K96" s="78"/>
      <c r="L96" s="79"/>
      <c r="M96" s="79">
        <v>85</v>
      </c>
      <c r="N96" s="79">
        <v>151.66666666666666</v>
      </c>
      <c r="O96" s="80">
        <v>125</v>
      </c>
    </row>
    <row r="97" spans="1:15" x14ac:dyDescent="0.2">
      <c r="A97" s="76"/>
      <c r="B97" s="77" t="s">
        <v>132</v>
      </c>
      <c r="C97" s="78"/>
      <c r="D97" s="79"/>
      <c r="E97" s="79">
        <v>950</v>
      </c>
      <c r="F97" s="79">
        <v>90</v>
      </c>
      <c r="G97" s="80">
        <v>1040</v>
      </c>
      <c r="I97" s="76"/>
      <c r="J97" s="77" t="s">
        <v>132</v>
      </c>
      <c r="K97" s="78"/>
      <c r="L97" s="79"/>
      <c r="M97" s="79">
        <v>190</v>
      </c>
      <c r="N97" s="79">
        <v>45</v>
      </c>
      <c r="O97" s="80">
        <v>148.57142857142858</v>
      </c>
    </row>
    <row r="98" spans="1:15" x14ac:dyDescent="0.2">
      <c r="A98" s="70" t="s">
        <v>384</v>
      </c>
      <c r="B98" s="68"/>
      <c r="C98" s="73"/>
      <c r="D98" s="74"/>
      <c r="E98" s="74">
        <v>1185</v>
      </c>
      <c r="F98" s="74">
        <v>625</v>
      </c>
      <c r="G98" s="75">
        <v>1810</v>
      </c>
      <c r="I98" s="70" t="s">
        <v>384</v>
      </c>
      <c r="J98" s="68"/>
      <c r="K98" s="73"/>
      <c r="L98" s="74"/>
      <c r="M98" s="74">
        <v>148.125</v>
      </c>
      <c r="N98" s="74">
        <v>78.125</v>
      </c>
      <c r="O98" s="75">
        <v>113.125</v>
      </c>
    </row>
    <row r="99" spans="1:15" x14ac:dyDescent="0.2">
      <c r="A99" s="81" t="s">
        <v>369</v>
      </c>
      <c r="B99" s="82"/>
      <c r="C99" s="83">
        <v>26975</v>
      </c>
      <c r="D99" s="84">
        <v>32595</v>
      </c>
      <c r="E99" s="84">
        <v>20755</v>
      </c>
      <c r="F99" s="84">
        <v>2660</v>
      </c>
      <c r="G99" s="85">
        <v>82985</v>
      </c>
      <c r="I99" s="81" t="s">
        <v>369</v>
      </c>
      <c r="J99" s="82"/>
      <c r="K99" s="83">
        <v>1498.6111111111111</v>
      </c>
      <c r="L99" s="84">
        <v>651.9</v>
      </c>
      <c r="M99" s="84">
        <v>471.70454545454544</v>
      </c>
      <c r="N99" s="84">
        <v>140</v>
      </c>
      <c r="O99" s="85">
        <v>633.47328244274809</v>
      </c>
    </row>
    <row r="101" spans="1:15" x14ac:dyDescent="0.2">
      <c r="A101" s="67" t="s">
        <v>392</v>
      </c>
      <c r="B101" s="68"/>
      <c r="C101" s="67" t="s">
        <v>66</v>
      </c>
      <c r="D101" s="68"/>
      <c r="E101" s="68"/>
      <c r="F101" s="68"/>
      <c r="G101" s="69"/>
    </row>
    <row r="102" spans="1:15" x14ac:dyDescent="0.2">
      <c r="A102" s="67" t="s">
        <v>56</v>
      </c>
      <c r="B102" s="67" t="s">
        <v>76</v>
      </c>
      <c r="C102" s="70" t="s">
        <v>128</v>
      </c>
      <c r="D102" s="71" t="s">
        <v>95</v>
      </c>
      <c r="E102" s="71" t="s">
        <v>117</v>
      </c>
      <c r="F102" s="71" t="s">
        <v>104</v>
      </c>
      <c r="G102" s="72" t="s">
        <v>369</v>
      </c>
    </row>
    <row r="103" spans="1:15" x14ac:dyDescent="0.2">
      <c r="A103" s="70" t="s">
        <v>116</v>
      </c>
      <c r="B103" s="70" t="s">
        <v>103</v>
      </c>
      <c r="C103" s="73">
        <v>39.89</v>
      </c>
      <c r="D103" s="74"/>
      <c r="E103" s="74">
        <v>20.37</v>
      </c>
      <c r="F103" s="74"/>
      <c r="G103" s="75">
        <v>30.130000000000003</v>
      </c>
    </row>
    <row r="104" spans="1:15" x14ac:dyDescent="0.2">
      <c r="A104" s="76"/>
      <c r="B104" s="77" t="s">
        <v>94</v>
      </c>
      <c r="C104" s="78">
        <v>21.713333333333335</v>
      </c>
      <c r="D104" s="79">
        <v>28.721999999999998</v>
      </c>
      <c r="E104" s="79">
        <v>12.835000000000001</v>
      </c>
      <c r="F104" s="79"/>
      <c r="G104" s="80">
        <v>22.793750000000003</v>
      </c>
    </row>
    <row r="105" spans="1:15" x14ac:dyDescent="0.2">
      <c r="A105" s="76"/>
      <c r="B105" s="77" t="s">
        <v>132</v>
      </c>
      <c r="C105" s="78">
        <v>38.384999999999998</v>
      </c>
      <c r="D105" s="79">
        <v>17.313333333333333</v>
      </c>
      <c r="E105" s="79">
        <v>18.149999999999999</v>
      </c>
      <c r="F105" s="79"/>
      <c r="G105" s="80">
        <v>21.600909090909092</v>
      </c>
    </row>
    <row r="106" spans="1:15" x14ac:dyDescent="0.2">
      <c r="A106" s="70" t="s">
        <v>381</v>
      </c>
      <c r="B106" s="68"/>
      <c r="C106" s="73">
        <v>26.006666666666671</v>
      </c>
      <c r="D106" s="74">
        <v>24.443749999999998</v>
      </c>
      <c r="E106" s="74">
        <v>17.215555555555554</v>
      </c>
      <c r="F106" s="74"/>
      <c r="G106" s="75">
        <v>22.847241379310347</v>
      </c>
    </row>
    <row r="107" spans="1:15" x14ac:dyDescent="0.2">
      <c r="A107" s="70" t="s">
        <v>102</v>
      </c>
      <c r="B107" s="70" t="s">
        <v>103</v>
      </c>
      <c r="C107" s="73">
        <v>27.7</v>
      </c>
      <c r="D107" s="74">
        <v>18.094999999999999</v>
      </c>
      <c r="E107" s="74">
        <v>13.863333333333335</v>
      </c>
      <c r="F107" s="74">
        <v>18.86</v>
      </c>
      <c r="G107" s="75">
        <v>17.939</v>
      </c>
    </row>
    <row r="108" spans="1:15" x14ac:dyDescent="0.2">
      <c r="A108" s="76"/>
      <c r="B108" s="77" t="s">
        <v>94</v>
      </c>
      <c r="C108" s="78">
        <v>9.15</v>
      </c>
      <c r="D108" s="79">
        <v>13.416153846153843</v>
      </c>
      <c r="E108" s="79">
        <v>18.906666666666666</v>
      </c>
      <c r="F108" s="79">
        <v>13.175000000000001</v>
      </c>
      <c r="G108" s="80">
        <v>13.951428571428572</v>
      </c>
    </row>
    <row r="109" spans="1:15" x14ac:dyDescent="0.2">
      <c r="A109" s="76"/>
      <c r="B109" s="77" t="s">
        <v>132</v>
      </c>
      <c r="C109" s="78"/>
      <c r="D109" s="79">
        <v>11.895</v>
      </c>
      <c r="E109" s="79">
        <v>13.214545454545453</v>
      </c>
      <c r="F109" s="79">
        <v>9.89</v>
      </c>
      <c r="G109" s="80">
        <v>12.281363636363638</v>
      </c>
    </row>
    <row r="110" spans="1:15" x14ac:dyDescent="0.2">
      <c r="A110" s="70" t="s">
        <v>382</v>
      </c>
      <c r="B110" s="68"/>
      <c r="C110" s="73">
        <v>18.425000000000001</v>
      </c>
      <c r="D110" s="74">
        <v>13.677999999999995</v>
      </c>
      <c r="E110" s="74">
        <v>14.333529411764706</v>
      </c>
      <c r="F110" s="74">
        <v>13.343333333333332</v>
      </c>
      <c r="G110" s="75">
        <v>14.010566037735851</v>
      </c>
    </row>
    <row r="111" spans="1:15" x14ac:dyDescent="0.2">
      <c r="A111" s="70" t="s">
        <v>93</v>
      </c>
      <c r="B111" s="70" t="s">
        <v>103</v>
      </c>
      <c r="C111" s="73"/>
      <c r="D111" s="74">
        <v>25</v>
      </c>
      <c r="E111" s="74">
        <v>8.6300000000000008</v>
      </c>
      <c r="F111" s="74"/>
      <c r="G111" s="75">
        <v>19.543333333333333</v>
      </c>
    </row>
    <row r="112" spans="1:15" x14ac:dyDescent="0.2">
      <c r="A112" s="76"/>
      <c r="B112" s="77" t="s">
        <v>94</v>
      </c>
      <c r="C112" s="78">
        <v>30.686666666666667</v>
      </c>
      <c r="D112" s="79">
        <v>14.715714285714286</v>
      </c>
      <c r="E112" s="79">
        <v>21.227499999999999</v>
      </c>
      <c r="F112" s="79">
        <v>6.88</v>
      </c>
      <c r="G112" s="80">
        <v>18.358749999999997</v>
      </c>
    </row>
    <row r="113" spans="1:15" x14ac:dyDescent="0.2">
      <c r="A113" s="76"/>
      <c r="B113" s="77" t="s">
        <v>132</v>
      </c>
      <c r="C113" s="78">
        <v>11.9</v>
      </c>
      <c r="D113" s="79">
        <v>22.838750000000005</v>
      </c>
      <c r="E113" s="79">
        <v>20.148000000000003</v>
      </c>
      <c r="F113" s="79"/>
      <c r="G113" s="80">
        <v>21.096428571428572</v>
      </c>
    </row>
    <row r="114" spans="1:15" x14ac:dyDescent="0.2">
      <c r="A114" s="70" t="s">
        <v>383</v>
      </c>
      <c r="B114" s="68"/>
      <c r="C114" s="73">
        <v>25.990000000000002</v>
      </c>
      <c r="D114" s="74">
        <v>19.748235294117649</v>
      </c>
      <c r="E114" s="74">
        <v>19.428000000000001</v>
      </c>
      <c r="F114" s="74">
        <v>6.88</v>
      </c>
      <c r="G114" s="75">
        <v>19.627878787878789</v>
      </c>
    </row>
    <row r="115" spans="1:15" x14ac:dyDescent="0.2">
      <c r="A115" s="70" t="s">
        <v>64</v>
      </c>
      <c r="B115" s="70" t="s">
        <v>103</v>
      </c>
      <c r="C115" s="73"/>
      <c r="D115" s="74"/>
      <c r="E115" s="74">
        <v>13.4</v>
      </c>
      <c r="F115" s="74">
        <v>7.2633333333333345</v>
      </c>
      <c r="G115" s="75">
        <v>8.7974999999999994</v>
      </c>
    </row>
    <row r="116" spans="1:15" x14ac:dyDescent="0.2">
      <c r="A116" s="76"/>
      <c r="B116" s="77" t="s">
        <v>94</v>
      </c>
      <c r="C116" s="78"/>
      <c r="D116" s="79"/>
      <c r="E116" s="79">
        <v>36.11</v>
      </c>
      <c r="F116" s="79">
        <v>10.473333333333333</v>
      </c>
      <c r="G116" s="80">
        <v>20.728000000000002</v>
      </c>
    </row>
    <row r="117" spans="1:15" x14ac:dyDescent="0.2">
      <c r="A117" s="76"/>
      <c r="B117" s="77" t="s">
        <v>132</v>
      </c>
      <c r="C117" s="78"/>
      <c r="D117" s="79"/>
      <c r="E117" s="79">
        <v>11.353999999999999</v>
      </c>
      <c r="F117" s="79">
        <v>7.0299999999999994</v>
      </c>
      <c r="G117" s="80">
        <v>10.118571428571428</v>
      </c>
    </row>
    <row r="118" spans="1:15" x14ac:dyDescent="0.2">
      <c r="A118" s="70" t="s">
        <v>384</v>
      </c>
      <c r="B118" s="68"/>
      <c r="C118" s="73"/>
      <c r="D118" s="74"/>
      <c r="E118" s="74">
        <v>17.798749999999998</v>
      </c>
      <c r="F118" s="74">
        <v>8.4087500000000013</v>
      </c>
      <c r="G118" s="75">
        <v>13.103749999999998</v>
      </c>
    </row>
    <row r="119" spans="1:15" x14ac:dyDescent="0.2">
      <c r="A119" s="81" t="s">
        <v>369</v>
      </c>
      <c r="B119" s="82"/>
      <c r="C119" s="83">
        <v>25.160555555555558</v>
      </c>
      <c r="D119" s="84">
        <v>17.464399999999998</v>
      </c>
      <c r="E119" s="84">
        <v>16.710909090909091</v>
      </c>
      <c r="F119" s="84">
        <v>10.585263157894737</v>
      </c>
      <c r="G119" s="85">
        <v>17.271068702290076</v>
      </c>
    </row>
    <row r="121" spans="1:15" x14ac:dyDescent="0.2">
      <c r="A121" s="67" t="s">
        <v>393</v>
      </c>
      <c r="B121" s="68"/>
      <c r="C121" s="67" t="s">
        <v>66</v>
      </c>
      <c r="D121" s="68"/>
      <c r="E121" s="68"/>
      <c r="F121" s="68"/>
      <c r="G121" s="69"/>
      <c r="I121" s="67" t="s">
        <v>394</v>
      </c>
      <c r="J121" s="68"/>
      <c r="K121" s="67" t="s">
        <v>66</v>
      </c>
      <c r="L121" s="68"/>
      <c r="M121" s="68"/>
      <c r="N121" s="68"/>
      <c r="O121" s="69"/>
    </row>
    <row r="122" spans="1:15" x14ac:dyDescent="0.2">
      <c r="A122" s="67" t="s">
        <v>56</v>
      </c>
      <c r="B122" s="67" t="s">
        <v>76</v>
      </c>
      <c r="C122" s="70" t="s">
        <v>128</v>
      </c>
      <c r="D122" s="71" t="s">
        <v>95</v>
      </c>
      <c r="E122" s="71" t="s">
        <v>117</v>
      </c>
      <c r="F122" s="71" t="s">
        <v>104</v>
      </c>
      <c r="G122" s="72" t="s">
        <v>369</v>
      </c>
      <c r="I122" s="67" t="s">
        <v>56</v>
      </c>
      <c r="J122" s="67" t="s">
        <v>76</v>
      </c>
      <c r="K122" s="70" t="s">
        <v>128</v>
      </c>
      <c r="L122" s="71" t="s">
        <v>95</v>
      </c>
      <c r="M122" s="71" t="s">
        <v>117</v>
      </c>
      <c r="N122" s="71" t="s">
        <v>104</v>
      </c>
      <c r="O122" s="72" t="s">
        <v>369</v>
      </c>
    </row>
    <row r="123" spans="1:15" x14ac:dyDescent="0.2">
      <c r="A123" s="70" t="s">
        <v>116</v>
      </c>
      <c r="B123" s="70" t="s">
        <v>103</v>
      </c>
      <c r="C123" s="73">
        <v>48754</v>
      </c>
      <c r="D123" s="74"/>
      <c r="E123" s="74">
        <v>4098</v>
      </c>
      <c r="F123" s="74"/>
      <c r="G123" s="75">
        <v>52852</v>
      </c>
      <c r="I123" s="70" t="s">
        <v>116</v>
      </c>
      <c r="J123" s="70" t="s">
        <v>103</v>
      </c>
      <c r="K123" s="73">
        <v>48754</v>
      </c>
      <c r="L123" s="74"/>
      <c r="M123" s="74">
        <v>4098</v>
      </c>
      <c r="N123" s="74"/>
      <c r="O123" s="75">
        <v>26426</v>
      </c>
    </row>
    <row r="124" spans="1:15" x14ac:dyDescent="0.2">
      <c r="A124" s="76"/>
      <c r="B124" s="77" t="s">
        <v>94</v>
      </c>
      <c r="C124" s="78">
        <v>39550</v>
      </c>
      <c r="D124" s="79">
        <v>33275</v>
      </c>
      <c r="E124" s="79">
        <v>0</v>
      </c>
      <c r="F124" s="79"/>
      <c r="G124" s="80">
        <v>72825</v>
      </c>
      <c r="I124" s="76"/>
      <c r="J124" s="77" t="s">
        <v>94</v>
      </c>
      <c r="K124" s="78">
        <v>4394.4444444444443</v>
      </c>
      <c r="L124" s="79">
        <v>6655</v>
      </c>
      <c r="M124" s="79">
        <v>0</v>
      </c>
      <c r="N124" s="79"/>
      <c r="O124" s="80">
        <v>4551.5625</v>
      </c>
    </row>
    <row r="125" spans="1:15" x14ac:dyDescent="0.2">
      <c r="A125" s="76"/>
      <c r="B125" s="77" t="s">
        <v>132</v>
      </c>
      <c r="C125" s="78">
        <v>97810</v>
      </c>
      <c r="D125" s="79">
        <v>4813</v>
      </c>
      <c r="E125" s="79">
        <v>7270</v>
      </c>
      <c r="F125" s="79"/>
      <c r="G125" s="80">
        <v>109893</v>
      </c>
      <c r="I125" s="76"/>
      <c r="J125" s="77" t="s">
        <v>132</v>
      </c>
      <c r="K125" s="78">
        <v>48905</v>
      </c>
      <c r="L125" s="79">
        <v>1604.3333333333333</v>
      </c>
      <c r="M125" s="79">
        <v>1211.6666666666667</v>
      </c>
      <c r="N125" s="79"/>
      <c r="O125" s="80">
        <v>9990.2727272727279</v>
      </c>
    </row>
    <row r="126" spans="1:15" x14ac:dyDescent="0.2">
      <c r="A126" s="70" t="s">
        <v>381</v>
      </c>
      <c r="B126" s="68"/>
      <c r="C126" s="73">
        <v>186114</v>
      </c>
      <c r="D126" s="74">
        <v>38088</v>
      </c>
      <c r="E126" s="74">
        <v>11368</v>
      </c>
      <c r="F126" s="74"/>
      <c r="G126" s="75">
        <v>235570</v>
      </c>
      <c r="I126" s="70" t="s">
        <v>381</v>
      </c>
      <c r="J126" s="68"/>
      <c r="K126" s="73">
        <v>15509.5</v>
      </c>
      <c r="L126" s="74">
        <v>4761</v>
      </c>
      <c r="M126" s="74">
        <v>1263.1111111111111</v>
      </c>
      <c r="N126" s="74"/>
      <c r="O126" s="75">
        <v>8123.1034482758623</v>
      </c>
    </row>
    <row r="127" spans="1:15" x14ac:dyDescent="0.2">
      <c r="A127" s="70" t="s">
        <v>102</v>
      </c>
      <c r="B127" s="70" t="s">
        <v>103</v>
      </c>
      <c r="C127" s="73">
        <v>0</v>
      </c>
      <c r="D127" s="74">
        <v>4615</v>
      </c>
      <c r="E127" s="74">
        <v>1100</v>
      </c>
      <c r="F127" s="74">
        <v>0</v>
      </c>
      <c r="G127" s="75">
        <v>5715</v>
      </c>
      <c r="I127" s="70" t="s">
        <v>102</v>
      </c>
      <c r="J127" s="70" t="s">
        <v>103</v>
      </c>
      <c r="K127" s="73">
        <v>0</v>
      </c>
      <c r="L127" s="74">
        <v>1153.75</v>
      </c>
      <c r="M127" s="74">
        <v>366.66666666666669</v>
      </c>
      <c r="N127" s="74">
        <v>0</v>
      </c>
      <c r="O127" s="75">
        <v>571.5</v>
      </c>
    </row>
    <row r="128" spans="1:15" x14ac:dyDescent="0.2">
      <c r="A128" s="76"/>
      <c r="B128" s="77" t="s">
        <v>94</v>
      </c>
      <c r="C128" s="78">
        <v>0</v>
      </c>
      <c r="D128" s="79">
        <v>7139</v>
      </c>
      <c r="E128" s="79">
        <v>0</v>
      </c>
      <c r="F128" s="79">
        <v>0</v>
      </c>
      <c r="G128" s="80">
        <v>7139</v>
      </c>
      <c r="I128" s="76"/>
      <c r="J128" s="77" t="s">
        <v>94</v>
      </c>
      <c r="K128" s="78">
        <v>0</v>
      </c>
      <c r="L128" s="79">
        <v>549.15384615384619</v>
      </c>
      <c r="M128" s="79">
        <v>0</v>
      </c>
      <c r="N128" s="79">
        <v>0</v>
      </c>
      <c r="O128" s="80">
        <v>339.95238095238096</v>
      </c>
    </row>
    <row r="129" spans="1:15" x14ac:dyDescent="0.2">
      <c r="A129" s="76"/>
      <c r="B129" s="77" t="s">
        <v>132</v>
      </c>
      <c r="C129" s="78"/>
      <c r="D129" s="79">
        <v>458</v>
      </c>
      <c r="E129" s="79">
        <v>5357</v>
      </c>
      <c r="F129" s="79">
        <v>90</v>
      </c>
      <c r="G129" s="80">
        <v>5905</v>
      </c>
      <c r="I129" s="76"/>
      <c r="J129" s="77" t="s">
        <v>132</v>
      </c>
      <c r="K129" s="78"/>
      <c r="L129" s="79">
        <v>57.25</v>
      </c>
      <c r="M129" s="79">
        <v>487</v>
      </c>
      <c r="N129" s="79">
        <v>30</v>
      </c>
      <c r="O129" s="80">
        <v>268.40909090909093</v>
      </c>
    </row>
    <row r="130" spans="1:15" x14ac:dyDescent="0.2">
      <c r="A130" s="70" t="s">
        <v>382</v>
      </c>
      <c r="B130" s="68"/>
      <c r="C130" s="73">
        <v>0</v>
      </c>
      <c r="D130" s="74">
        <v>12212</v>
      </c>
      <c r="E130" s="74">
        <v>6457</v>
      </c>
      <c r="F130" s="74">
        <v>90</v>
      </c>
      <c r="G130" s="75">
        <v>18759</v>
      </c>
      <c r="I130" s="70" t="s">
        <v>382</v>
      </c>
      <c r="J130" s="68"/>
      <c r="K130" s="73">
        <v>0</v>
      </c>
      <c r="L130" s="74">
        <v>488.48</v>
      </c>
      <c r="M130" s="74">
        <v>379.8235294117647</v>
      </c>
      <c r="N130" s="74">
        <v>10</v>
      </c>
      <c r="O130" s="75">
        <v>353.94339622641508</v>
      </c>
    </row>
    <row r="131" spans="1:15" x14ac:dyDescent="0.2">
      <c r="A131" s="70" t="s">
        <v>93</v>
      </c>
      <c r="B131" s="70" t="s">
        <v>103</v>
      </c>
      <c r="C131" s="73"/>
      <c r="D131" s="74">
        <v>0</v>
      </c>
      <c r="E131" s="74">
        <v>0</v>
      </c>
      <c r="F131" s="74"/>
      <c r="G131" s="75">
        <v>0</v>
      </c>
      <c r="I131" s="70" t="s">
        <v>93</v>
      </c>
      <c r="J131" s="70" t="s">
        <v>103</v>
      </c>
      <c r="K131" s="73"/>
      <c r="L131" s="74">
        <v>0</v>
      </c>
      <c r="M131" s="74">
        <v>0</v>
      </c>
      <c r="N131" s="74"/>
      <c r="O131" s="75">
        <v>0</v>
      </c>
    </row>
    <row r="132" spans="1:15" x14ac:dyDescent="0.2">
      <c r="A132" s="76"/>
      <c r="B132" s="77" t="s">
        <v>94</v>
      </c>
      <c r="C132" s="78">
        <v>0</v>
      </c>
      <c r="D132" s="79">
        <v>5569</v>
      </c>
      <c r="E132" s="79">
        <v>321</v>
      </c>
      <c r="F132" s="79">
        <v>0</v>
      </c>
      <c r="G132" s="80">
        <v>5890</v>
      </c>
      <c r="I132" s="76"/>
      <c r="J132" s="77" t="s">
        <v>94</v>
      </c>
      <c r="K132" s="78">
        <v>0</v>
      </c>
      <c r="L132" s="79">
        <v>795.57142857142856</v>
      </c>
      <c r="M132" s="79">
        <v>80.25</v>
      </c>
      <c r="N132" s="79">
        <v>0</v>
      </c>
      <c r="O132" s="80">
        <v>368.125</v>
      </c>
    </row>
    <row r="133" spans="1:15" x14ac:dyDescent="0.2">
      <c r="A133" s="76"/>
      <c r="B133" s="77" t="s">
        <v>132</v>
      </c>
      <c r="C133" s="78">
        <v>0</v>
      </c>
      <c r="D133" s="79">
        <v>53169</v>
      </c>
      <c r="E133" s="79">
        <v>6673</v>
      </c>
      <c r="F133" s="79"/>
      <c r="G133" s="80">
        <v>59842</v>
      </c>
      <c r="I133" s="76"/>
      <c r="J133" s="77" t="s">
        <v>132</v>
      </c>
      <c r="K133" s="78">
        <v>0</v>
      </c>
      <c r="L133" s="79">
        <v>6646.125</v>
      </c>
      <c r="M133" s="79">
        <v>1334.6</v>
      </c>
      <c r="N133" s="79"/>
      <c r="O133" s="80">
        <v>4274.4285714285716</v>
      </c>
    </row>
    <row r="134" spans="1:15" x14ac:dyDescent="0.2">
      <c r="A134" s="70" t="s">
        <v>383</v>
      </c>
      <c r="B134" s="68"/>
      <c r="C134" s="73">
        <v>0</v>
      </c>
      <c r="D134" s="74">
        <v>58738</v>
      </c>
      <c r="E134" s="74">
        <v>6994</v>
      </c>
      <c r="F134" s="74">
        <v>0</v>
      </c>
      <c r="G134" s="75">
        <v>65732</v>
      </c>
      <c r="I134" s="70" t="s">
        <v>383</v>
      </c>
      <c r="J134" s="68"/>
      <c r="K134" s="73">
        <v>0</v>
      </c>
      <c r="L134" s="74">
        <v>3671.125</v>
      </c>
      <c r="M134" s="74">
        <v>699.4</v>
      </c>
      <c r="N134" s="74">
        <v>0</v>
      </c>
      <c r="O134" s="75">
        <v>2054.125</v>
      </c>
    </row>
    <row r="135" spans="1:15" x14ac:dyDescent="0.2">
      <c r="A135" s="70" t="s">
        <v>64</v>
      </c>
      <c r="B135" s="70" t="s">
        <v>103</v>
      </c>
      <c r="C135" s="73"/>
      <c r="D135" s="74"/>
      <c r="E135" s="74">
        <v>0</v>
      </c>
      <c r="F135" s="74">
        <v>0</v>
      </c>
      <c r="G135" s="75">
        <v>0</v>
      </c>
      <c r="I135" s="70" t="s">
        <v>64</v>
      </c>
      <c r="J135" s="70" t="s">
        <v>103</v>
      </c>
      <c r="K135" s="73"/>
      <c r="L135" s="74"/>
      <c r="M135" s="74">
        <v>0</v>
      </c>
      <c r="N135" s="74">
        <v>0</v>
      </c>
      <c r="O135" s="75">
        <v>0</v>
      </c>
    </row>
    <row r="136" spans="1:15" x14ac:dyDescent="0.2">
      <c r="A136" s="76"/>
      <c r="B136" s="77" t="s">
        <v>94</v>
      </c>
      <c r="C136" s="78"/>
      <c r="D136" s="79"/>
      <c r="E136" s="79">
        <v>0</v>
      </c>
      <c r="F136" s="79">
        <v>0</v>
      </c>
      <c r="G136" s="80">
        <v>0</v>
      </c>
      <c r="I136" s="76"/>
      <c r="J136" s="77" t="s">
        <v>94</v>
      </c>
      <c r="K136" s="78"/>
      <c r="L136" s="79"/>
      <c r="M136" s="79">
        <v>0</v>
      </c>
      <c r="N136" s="79">
        <v>0</v>
      </c>
      <c r="O136" s="80">
        <v>0</v>
      </c>
    </row>
    <row r="137" spans="1:15" x14ac:dyDescent="0.2">
      <c r="A137" s="76"/>
      <c r="B137" s="77" t="s">
        <v>132</v>
      </c>
      <c r="C137" s="78"/>
      <c r="D137" s="79"/>
      <c r="E137" s="79">
        <v>0</v>
      </c>
      <c r="F137" s="79">
        <v>0</v>
      </c>
      <c r="G137" s="80">
        <v>0</v>
      </c>
      <c r="I137" s="76"/>
      <c r="J137" s="77" t="s">
        <v>132</v>
      </c>
      <c r="K137" s="78"/>
      <c r="L137" s="79"/>
      <c r="M137" s="79">
        <v>0</v>
      </c>
      <c r="N137" s="79">
        <v>0</v>
      </c>
      <c r="O137" s="80">
        <v>0</v>
      </c>
    </row>
    <row r="138" spans="1:15" x14ac:dyDescent="0.2">
      <c r="A138" s="70" t="s">
        <v>384</v>
      </c>
      <c r="B138" s="68"/>
      <c r="C138" s="73"/>
      <c r="D138" s="74"/>
      <c r="E138" s="74">
        <v>0</v>
      </c>
      <c r="F138" s="74">
        <v>0</v>
      </c>
      <c r="G138" s="75">
        <v>0</v>
      </c>
      <c r="I138" s="70" t="s">
        <v>384</v>
      </c>
      <c r="J138" s="68"/>
      <c r="K138" s="73"/>
      <c r="L138" s="74"/>
      <c r="M138" s="74">
        <v>0</v>
      </c>
      <c r="N138" s="74">
        <v>0</v>
      </c>
      <c r="O138" s="75">
        <v>0</v>
      </c>
    </row>
    <row r="139" spans="1:15" x14ac:dyDescent="0.2">
      <c r="A139" s="81" t="s">
        <v>369</v>
      </c>
      <c r="B139" s="82"/>
      <c r="C139" s="83">
        <v>186114</v>
      </c>
      <c r="D139" s="84">
        <v>109038</v>
      </c>
      <c r="E139" s="84">
        <v>24819</v>
      </c>
      <c r="F139" s="84">
        <v>90</v>
      </c>
      <c r="G139" s="85">
        <v>320061</v>
      </c>
      <c r="I139" s="81" t="s">
        <v>369</v>
      </c>
      <c r="J139" s="82"/>
      <c r="K139" s="83">
        <v>10339.666666666666</v>
      </c>
      <c r="L139" s="84">
        <v>2225.2653061224491</v>
      </c>
      <c r="M139" s="84">
        <v>564.06818181818187</v>
      </c>
      <c r="N139" s="84">
        <v>4.7368421052631575</v>
      </c>
      <c r="O139" s="85">
        <v>2462.0076923076922</v>
      </c>
    </row>
    <row r="141" spans="1:15" x14ac:dyDescent="0.2">
      <c r="A141" s="67" t="s">
        <v>395</v>
      </c>
      <c r="B141" s="68"/>
      <c r="C141" s="67" t="s">
        <v>66</v>
      </c>
      <c r="D141" s="68"/>
      <c r="E141" s="68"/>
      <c r="F141" s="68"/>
      <c r="G141" s="69"/>
    </row>
    <row r="142" spans="1:15" x14ac:dyDescent="0.2">
      <c r="A142" s="67" t="s">
        <v>56</v>
      </c>
      <c r="B142" s="67" t="s">
        <v>76</v>
      </c>
      <c r="C142" s="70" t="s">
        <v>128</v>
      </c>
      <c r="D142" s="71" t="s">
        <v>95</v>
      </c>
      <c r="E142" s="71" t="s">
        <v>117</v>
      </c>
      <c r="F142" s="71" t="s">
        <v>104</v>
      </c>
      <c r="G142" s="72" t="s">
        <v>369</v>
      </c>
    </row>
    <row r="143" spans="1:15" x14ac:dyDescent="0.2">
      <c r="A143" s="70" t="s">
        <v>116</v>
      </c>
      <c r="B143" s="70" t="s">
        <v>103</v>
      </c>
      <c r="C143" s="73">
        <v>27.756489999999999</v>
      </c>
      <c r="D143" s="74"/>
      <c r="E143" s="74">
        <v>8.1558729999999997</v>
      </c>
      <c r="F143" s="74"/>
      <c r="G143" s="75">
        <v>17.9561815</v>
      </c>
    </row>
    <row r="144" spans="1:15" x14ac:dyDescent="0.2">
      <c r="A144" s="76"/>
      <c r="B144" s="77" t="s">
        <v>94</v>
      </c>
      <c r="C144" s="78">
        <v>14.173755000000002</v>
      </c>
      <c r="D144" s="79">
        <v>13.415483666666667</v>
      </c>
      <c r="E144" s="79"/>
      <c r="F144" s="79"/>
      <c r="G144" s="80">
        <v>13.946273600000001</v>
      </c>
    </row>
    <row r="145" spans="1:7" x14ac:dyDescent="0.2">
      <c r="A145" s="76"/>
      <c r="B145" s="77" t="s">
        <v>132</v>
      </c>
      <c r="C145" s="78">
        <v>29.786339999999999</v>
      </c>
      <c r="D145" s="79">
        <v>18.152559999999998</v>
      </c>
      <c r="E145" s="79">
        <v>13.845643500000001</v>
      </c>
      <c r="F145" s="79"/>
      <c r="G145" s="80">
        <v>18.655884499999999</v>
      </c>
    </row>
    <row r="146" spans="1:7" x14ac:dyDescent="0.2">
      <c r="A146" s="70" t="s">
        <v>381</v>
      </c>
      <c r="B146" s="68"/>
      <c r="C146" s="73">
        <v>17.417679444444445</v>
      </c>
      <c r="D146" s="74">
        <v>15.784021833333332</v>
      </c>
      <c r="E146" s="74">
        <v>11.949053333333334</v>
      </c>
      <c r="F146" s="74"/>
      <c r="G146" s="75">
        <v>15.961689222222223</v>
      </c>
    </row>
    <row r="147" spans="1:7" x14ac:dyDescent="0.2">
      <c r="A147" s="70" t="s">
        <v>102</v>
      </c>
      <c r="B147" s="70" t="s">
        <v>103</v>
      </c>
      <c r="C147" s="73"/>
      <c r="D147" s="74">
        <v>23.734829999999999</v>
      </c>
      <c r="E147" s="74">
        <v>28.766870000000001</v>
      </c>
      <c r="F147" s="74"/>
      <c r="G147" s="75">
        <v>27.508860000000002</v>
      </c>
    </row>
    <row r="148" spans="1:7" x14ac:dyDescent="0.2">
      <c r="A148" s="76"/>
      <c r="B148" s="77" t="s">
        <v>94</v>
      </c>
      <c r="C148" s="78"/>
      <c r="D148" s="79">
        <v>15.059863333333334</v>
      </c>
      <c r="E148" s="79"/>
      <c r="F148" s="79"/>
      <c r="G148" s="80">
        <v>15.059863333333334</v>
      </c>
    </row>
    <row r="149" spans="1:7" x14ac:dyDescent="0.2">
      <c r="A149" s="76"/>
      <c r="B149" s="77" t="s">
        <v>132</v>
      </c>
      <c r="C149" s="78"/>
      <c r="D149" s="79">
        <v>31.053949000000003</v>
      </c>
      <c r="E149" s="79">
        <v>12.087671499999999</v>
      </c>
      <c r="F149" s="79">
        <v>20.73733</v>
      </c>
      <c r="G149" s="80">
        <v>23.012420000000002</v>
      </c>
    </row>
    <row r="150" spans="1:7" x14ac:dyDescent="0.2">
      <c r="A150" s="70" t="s">
        <v>382</v>
      </c>
      <c r="B150" s="68"/>
      <c r="C150" s="73"/>
      <c r="D150" s="74">
        <v>23.15375242857143</v>
      </c>
      <c r="E150" s="74">
        <v>22.095190600000002</v>
      </c>
      <c r="F150" s="74">
        <v>20.73733</v>
      </c>
      <c r="G150" s="75">
        <v>22.560734615384618</v>
      </c>
    </row>
    <row r="151" spans="1:7" x14ac:dyDescent="0.2">
      <c r="A151" s="70" t="s">
        <v>93</v>
      </c>
      <c r="B151" s="70" t="s">
        <v>103</v>
      </c>
      <c r="C151" s="73"/>
      <c r="D151" s="74"/>
      <c r="E151" s="74"/>
      <c r="F151" s="74"/>
      <c r="G151" s="75"/>
    </row>
    <row r="152" spans="1:7" x14ac:dyDescent="0.2">
      <c r="A152" s="76"/>
      <c r="B152" s="77" t="s">
        <v>94</v>
      </c>
      <c r="C152" s="78"/>
      <c r="D152" s="79">
        <v>22.522399999999998</v>
      </c>
      <c r="E152" s="79">
        <v>15.666180000000001</v>
      </c>
      <c r="F152" s="79"/>
      <c r="G152" s="80">
        <v>20.236993333333331</v>
      </c>
    </row>
    <row r="153" spans="1:7" x14ac:dyDescent="0.2">
      <c r="A153" s="76"/>
      <c r="B153" s="77" t="s">
        <v>132</v>
      </c>
      <c r="C153" s="78"/>
      <c r="D153" s="79">
        <v>15.3371555</v>
      </c>
      <c r="E153" s="79">
        <v>11.793710000000001</v>
      </c>
      <c r="F153" s="79"/>
      <c r="G153" s="80">
        <v>14.628466399999999</v>
      </c>
    </row>
    <row r="154" spans="1:7" x14ac:dyDescent="0.2">
      <c r="A154" s="70" t="s">
        <v>383</v>
      </c>
      <c r="B154" s="68"/>
      <c r="C154" s="73"/>
      <c r="D154" s="74">
        <v>17.732236999999998</v>
      </c>
      <c r="E154" s="74">
        <v>13.729945000000001</v>
      </c>
      <c r="F154" s="74"/>
      <c r="G154" s="75">
        <v>16.731663999999999</v>
      </c>
    </row>
    <row r="155" spans="1:7" x14ac:dyDescent="0.2">
      <c r="A155" s="70" t="s">
        <v>64</v>
      </c>
      <c r="B155" s="70" t="s">
        <v>103</v>
      </c>
      <c r="C155" s="73"/>
      <c r="D155" s="74"/>
      <c r="E155" s="74"/>
      <c r="F155" s="74"/>
      <c r="G155" s="75"/>
    </row>
    <row r="156" spans="1:7" x14ac:dyDescent="0.2">
      <c r="A156" s="76"/>
      <c r="B156" s="77" t="s">
        <v>94</v>
      </c>
      <c r="C156" s="78"/>
      <c r="D156" s="79"/>
      <c r="E156" s="79"/>
      <c r="F156" s="79"/>
      <c r="G156" s="80"/>
    </row>
    <row r="157" spans="1:7" x14ac:dyDescent="0.2">
      <c r="A157" s="76"/>
      <c r="B157" s="77" t="s">
        <v>132</v>
      </c>
      <c r="C157" s="78"/>
      <c r="D157" s="79"/>
      <c r="E157" s="79"/>
      <c r="F157" s="79"/>
      <c r="G157" s="80"/>
    </row>
    <row r="158" spans="1:7" x14ac:dyDescent="0.2">
      <c r="A158" s="70" t="s">
        <v>384</v>
      </c>
      <c r="B158" s="68"/>
      <c r="C158" s="73"/>
      <c r="D158" s="74"/>
      <c r="E158" s="74"/>
      <c r="F158" s="74"/>
      <c r="G158" s="75"/>
    </row>
    <row r="159" spans="1:7" x14ac:dyDescent="0.2">
      <c r="A159" s="81" t="s">
        <v>369</v>
      </c>
      <c r="B159" s="82"/>
      <c r="C159" s="83">
        <v>17.417679444444445</v>
      </c>
      <c r="D159" s="84">
        <v>19.114411578947369</v>
      </c>
      <c r="E159" s="84">
        <v>17.378300299999999</v>
      </c>
      <c r="F159" s="84">
        <v>20.73733</v>
      </c>
      <c r="G159" s="85">
        <v>18.319314564102562</v>
      </c>
    </row>
    <row r="161" spans="1:15" x14ac:dyDescent="0.2">
      <c r="A161" s="67" t="s">
        <v>395</v>
      </c>
      <c r="B161" s="68"/>
      <c r="C161" s="67" t="s">
        <v>66</v>
      </c>
      <c r="D161" s="68"/>
      <c r="E161" s="68"/>
      <c r="F161" s="68"/>
      <c r="G161" s="69"/>
      <c r="I161" s="67" t="s">
        <v>396</v>
      </c>
      <c r="J161" s="68"/>
      <c r="K161" s="67" t="s">
        <v>66</v>
      </c>
      <c r="L161" s="68"/>
      <c r="M161" s="68"/>
      <c r="N161" s="68"/>
      <c r="O161" s="69"/>
    </row>
    <row r="162" spans="1:15" x14ac:dyDescent="0.2">
      <c r="A162" s="67" t="s">
        <v>56</v>
      </c>
      <c r="B162" s="67" t="s">
        <v>76</v>
      </c>
      <c r="C162" s="70" t="s">
        <v>128</v>
      </c>
      <c r="D162" s="71" t="s">
        <v>95</v>
      </c>
      <c r="E162" s="71" t="s">
        <v>117</v>
      </c>
      <c r="F162" s="71" t="s">
        <v>104</v>
      </c>
      <c r="G162" s="72" t="s">
        <v>369</v>
      </c>
      <c r="I162" s="67" t="s">
        <v>56</v>
      </c>
      <c r="J162" s="67" t="s">
        <v>76</v>
      </c>
      <c r="K162" s="70" t="s">
        <v>128</v>
      </c>
      <c r="L162" s="71" t="s">
        <v>95</v>
      </c>
      <c r="M162" s="71" t="s">
        <v>117</v>
      </c>
      <c r="N162" s="71" t="s">
        <v>104</v>
      </c>
      <c r="O162" s="72" t="s">
        <v>369</v>
      </c>
    </row>
    <row r="163" spans="1:15" x14ac:dyDescent="0.2">
      <c r="A163" s="70" t="s">
        <v>116</v>
      </c>
      <c r="B163" s="70" t="s">
        <v>103</v>
      </c>
      <c r="C163" s="73">
        <v>27.756489999999999</v>
      </c>
      <c r="D163" s="74"/>
      <c r="E163" s="74">
        <v>8.1558729999999997</v>
      </c>
      <c r="F163" s="74"/>
      <c r="G163" s="75">
        <v>17.9561815</v>
      </c>
      <c r="I163" s="70" t="s">
        <v>116</v>
      </c>
      <c r="J163" s="70" t="s">
        <v>103</v>
      </c>
      <c r="K163" s="73">
        <v>175649</v>
      </c>
      <c r="L163" s="74"/>
      <c r="M163" s="74">
        <v>50246</v>
      </c>
      <c r="N163" s="74"/>
      <c r="O163" s="75">
        <v>225895</v>
      </c>
    </row>
    <row r="164" spans="1:15" x14ac:dyDescent="0.2">
      <c r="A164" s="76"/>
      <c r="B164" s="77" t="s">
        <v>94</v>
      </c>
      <c r="C164" s="78">
        <v>14.173755000000002</v>
      </c>
      <c r="D164" s="79">
        <v>13.415483666666667</v>
      </c>
      <c r="E164" s="79"/>
      <c r="F164" s="79"/>
      <c r="G164" s="80">
        <v>13.946273600000001</v>
      </c>
      <c r="I164" s="76"/>
      <c r="J164" s="77" t="s">
        <v>94</v>
      </c>
      <c r="K164" s="78">
        <v>313860</v>
      </c>
      <c r="L164" s="79">
        <v>220374</v>
      </c>
      <c r="M164" s="79">
        <v>0</v>
      </c>
      <c r="N164" s="79"/>
      <c r="O164" s="80">
        <v>534234</v>
      </c>
    </row>
    <row r="165" spans="1:15" x14ac:dyDescent="0.2">
      <c r="A165" s="76"/>
      <c r="B165" s="77" t="s">
        <v>132</v>
      </c>
      <c r="C165" s="78">
        <v>29.786339999999999</v>
      </c>
      <c r="D165" s="79">
        <v>18.152559999999998</v>
      </c>
      <c r="E165" s="79">
        <v>13.845643500000001</v>
      </c>
      <c r="F165" s="79"/>
      <c r="G165" s="80">
        <v>18.655884499999999</v>
      </c>
      <c r="I165" s="76"/>
      <c r="J165" s="77" t="s">
        <v>132</v>
      </c>
      <c r="K165" s="78">
        <v>328372</v>
      </c>
      <c r="L165" s="79">
        <v>39711</v>
      </c>
      <c r="M165" s="79">
        <v>58936</v>
      </c>
      <c r="N165" s="79"/>
      <c r="O165" s="80">
        <v>427019</v>
      </c>
    </row>
    <row r="166" spans="1:15" x14ac:dyDescent="0.2">
      <c r="A166" s="70" t="s">
        <v>381</v>
      </c>
      <c r="B166" s="68"/>
      <c r="C166" s="73">
        <v>17.417679444444445</v>
      </c>
      <c r="D166" s="74">
        <v>15.784021833333332</v>
      </c>
      <c r="E166" s="74">
        <v>11.949053333333334</v>
      </c>
      <c r="F166" s="74"/>
      <c r="G166" s="75">
        <v>15.961689222222223</v>
      </c>
      <c r="I166" s="70" t="s">
        <v>381</v>
      </c>
      <c r="J166" s="68"/>
      <c r="K166" s="73">
        <v>817881</v>
      </c>
      <c r="L166" s="74">
        <v>260085</v>
      </c>
      <c r="M166" s="74">
        <v>109182</v>
      </c>
      <c r="N166" s="74"/>
      <c r="O166" s="75">
        <v>1187148</v>
      </c>
    </row>
    <row r="167" spans="1:15" x14ac:dyDescent="0.2">
      <c r="A167" s="70" t="s">
        <v>102</v>
      </c>
      <c r="B167" s="70" t="s">
        <v>103</v>
      </c>
      <c r="C167" s="73"/>
      <c r="D167" s="74">
        <v>23.734829999999999</v>
      </c>
      <c r="E167" s="74">
        <v>28.766870000000001</v>
      </c>
      <c r="F167" s="74"/>
      <c r="G167" s="75">
        <v>27.508860000000002</v>
      </c>
      <c r="I167" s="70" t="s">
        <v>102</v>
      </c>
      <c r="J167" s="70" t="s">
        <v>103</v>
      </c>
      <c r="K167" s="73">
        <v>0</v>
      </c>
      <c r="L167" s="74">
        <v>19453</v>
      </c>
      <c r="M167" s="74">
        <v>5289</v>
      </c>
      <c r="N167" s="74">
        <v>0</v>
      </c>
      <c r="O167" s="75">
        <v>24742</v>
      </c>
    </row>
    <row r="168" spans="1:15" x14ac:dyDescent="0.2">
      <c r="A168" s="76"/>
      <c r="B168" s="77" t="s">
        <v>94</v>
      </c>
      <c r="C168" s="78"/>
      <c r="D168" s="79">
        <v>15.059863333333334</v>
      </c>
      <c r="E168" s="79"/>
      <c r="F168" s="79"/>
      <c r="G168" s="80">
        <v>15.059863333333334</v>
      </c>
      <c r="I168" s="76"/>
      <c r="J168" s="77" t="s">
        <v>94</v>
      </c>
      <c r="K168" s="78">
        <v>0</v>
      </c>
      <c r="L168" s="79">
        <v>30619</v>
      </c>
      <c r="M168" s="79">
        <v>0</v>
      </c>
      <c r="N168" s="79">
        <v>0</v>
      </c>
      <c r="O168" s="80">
        <v>30619</v>
      </c>
    </row>
    <row r="169" spans="1:15" x14ac:dyDescent="0.2">
      <c r="A169" s="76"/>
      <c r="B169" s="77" t="s">
        <v>132</v>
      </c>
      <c r="C169" s="78"/>
      <c r="D169" s="79">
        <v>31.053949000000003</v>
      </c>
      <c r="E169" s="79">
        <v>12.087671499999999</v>
      </c>
      <c r="F169" s="79">
        <v>20.73733</v>
      </c>
      <c r="G169" s="80">
        <v>23.012420000000002</v>
      </c>
      <c r="I169" s="76"/>
      <c r="J169" s="77" t="s">
        <v>132</v>
      </c>
      <c r="K169" s="78"/>
      <c r="L169" s="79">
        <v>3549</v>
      </c>
      <c r="M169" s="79">
        <v>34192</v>
      </c>
      <c r="N169" s="79">
        <v>434</v>
      </c>
      <c r="O169" s="80">
        <v>38175</v>
      </c>
    </row>
    <row r="170" spans="1:15" x14ac:dyDescent="0.2">
      <c r="A170" s="70" t="s">
        <v>382</v>
      </c>
      <c r="B170" s="68"/>
      <c r="C170" s="73"/>
      <c r="D170" s="74">
        <v>23.15375242857143</v>
      </c>
      <c r="E170" s="74">
        <v>22.095190600000002</v>
      </c>
      <c r="F170" s="74">
        <v>20.73733</v>
      </c>
      <c r="G170" s="75">
        <v>22.560734615384618</v>
      </c>
      <c r="I170" s="70" t="s">
        <v>382</v>
      </c>
      <c r="J170" s="68"/>
      <c r="K170" s="73">
        <v>0</v>
      </c>
      <c r="L170" s="74">
        <v>53621</v>
      </c>
      <c r="M170" s="74">
        <v>39481</v>
      </c>
      <c r="N170" s="74">
        <v>434</v>
      </c>
      <c r="O170" s="75">
        <v>93536</v>
      </c>
    </row>
    <row r="171" spans="1:15" x14ac:dyDescent="0.2">
      <c r="A171" s="70" t="s">
        <v>93</v>
      </c>
      <c r="B171" s="70" t="s">
        <v>103</v>
      </c>
      <c r="C171" s="73"/>
      <c r="D171" s="74"/>
      <c r="E171" s="74"/>
      <c r="F171" s="74"/>
      <c r="G171" s="75"/>
      <c r="I171" s="70" t="s">
        <v>93</v>
      </c>
      <c r="J171" s="70" t="s">
        <v>103</v>
      </c>
      <c r="K171" s="73"/>
      <c r="L171" s="74">
        <v>0</v>
      </c>
      <c r="M171" s="74">
        <v>0</v>
      </c>
      <c r="N171" s="74"/>
      <c r="O171" s="75">
        <v>0</v>
      </c>
    </row>
    <row r="172" spans="1:15" x14ac:dyDescent="0.2">
      <c r="A172" s="76"/>
      <c r="B172" s="77" t="s">
        <v>94</v>
      </c>
      <c r="C172" s="78"/>
      <c r="D172" s="79">
        <v>22.522399999999998</v>
      </c>
      <c r="E172" s="79">
        <v>15.666180000000001</v>
      </c>
      <c r="F172" s="79"/>
      <c r="G172" s="80">
        <v>20.236993333333331</v>
      </c>
      <c r="I172" s="76"/>
      <c r="J172" s="77" t="s">
        <v>94</v>
      </c>
      <c r="K172" s="78">
        <v>0</v>
      </c>
      <c r="L172" s="79">
        <v>27422</v>
      </c>
      <c r="M172" s="79">
        <v>2049</v>
      </c>
      <c r="N172" s="79">
        <v>0</v>
      </c>
      <c r="O172" s="80">
        <v>29471</v>
      </c>
    </row>
    <row r="173" spans="1:15" x14ac:dyDescent="0.2">
      <c r="A173" s="76"/>
      <c r="B173" s="77" t="s">
        <v>132</v>
      </c>
      <c r="C173" s="78"/>
      <c r="D173" s="79">
        <v>15.3371555</v>
      </c>
      <c r="E173" s="79">
        <v>11.793710000000001</v>
      </c>
      <c r="F173" s="79"/>
      <c r="G173" s="80">
        <v>14.628466399999999</v>
      </c>
      <c r="I173" s="76"/>
      <c r="J173" s="77" t="s">
        <v>132</v>
      </c>
      <c r="K173" s="78">
        <v>0</v>
      </c>
      <c r="L173" s="79">
        <v>319289</v>
      </c>
      <c r="M173" s="79">
        <v>56581</v>
      </c>
      <c r="N173" s="79"/>
      <c r="O173" s="80">
        <v>375870</v>
      </c>
    </row>
    <row r="174" spans="1:15" x14ac:dyDescent="0.2">
      <c r="A174" s="70" t="s">
        <v>383</v>
      </c>
      <c r="B174" s="68"/>
      <c r="C174" s="73"/>
      <c r="D174" s="74">
        <v>17.732236999999998</v>
      </c>
      <c r="E174" s="74">
        <v>13.729945000000001</v>
      </c>
      <c r="F174" s="74"/>
      <c r="G174" s="75">
        <v>16.731663999999999</v>
      </c>
      <c r="I174" s="70" t="s">
        <v>383</v>
      </c>
      <c r="J174" s="68"/>
      <c r="K174" s="73">
        <v>0</v>
      </c>
      <c r="L174" s="74">
        <v>346711</v>
      </c>
      <c r="M174" s="74">
        <v>58630</v>
      </c>
      <c r="N174" s="74">
        <v>0</v>
      </c>
      <c r="O174" s="75">
        <v>405341</v>
      </c>
    </row>
    <row r="175" spans="1:15" x14ac:dyDescent="0.2">
      <c r="A175" s="70" t="s">
        <v>64</v>
      </c>
      <c r="B175" s="70" t="s">
        <v>103</v>
      </c>
      <c r="C175" s="73"/>
      <c r="D175" s="74"/>
      <c r="E175" s="74"/>
      <c r="F175" s="74"/>
      <c r="G175" s="75"/>
      <c r="I175" s="70" t="s">
        <v>64</v>
      </c>
      <c r="J175" s="70" t="s">
        <v>103</v>
      </c>
      <c r="K175" s="73"/>
      <c r="L175" s="74"/>
      <c r="M175" s="74">
        <v>0</v>
      </c>
      <c r="N175" s="74">
        <v>0</v>
      </c>
      <c r="O175" s="75">
        <v>0</v>
      </c>
    </row>
    <row r="176" spans="1:15" x14ac:dyDescent="0.2">
      <c r="A176" s="76"/>
      <c r="B176" s="77" t="s">
        <v>94</v>
      </c>
      <c r="C176" s="78"/>
      <c r="D176" s="79"/>
      <c r="E176" s="79"/>
      <c r="F176" s="79"/>
      <c r="G176" s="80"/>
      <c r="I176" s="76"/>
      <c r="J176" s="77" t="s">
        <v>94</v>
      </c>
      <c r="K176" s="78"/>
      <c r="L176" s="79"/>
      <c r="M176" s="79">
        <v>0</v>
      </c>
      <c r="N176" s="79">
        <v>0</v>
      </c>
      <c r="O176" s="80">
        <v>0</v>
      </c>
    </row>
    <row r="177" spans="1:15" x14ac:dyDescent="0.2">
      <c r="A177" s="76"/>
      <c r="B177" s="77" t="s">
        <v>132</v>
      </c>
      <c r="C177" s="78"/>
      <c r="D177" s="79"/>
      <c r="E177" s="79"/>
      <c r="F177" s="79"/>
      <c r="G177" s="80"/>
      <c r="I177" s="76"/>
      <c r="J177" s="77" t="s">
        <v>132</v>
      </c>
      <c r="K177" s="78"/>
      <c r="L177" s="79"/>
      <c r="M177" s="79">
        <v>0</v>
      </c>
      <c r="N177" s="79">
        <v>0</v>
      </c>
      <c r="O177" s="80">
        <v>0</v>
      </c>
    </row>
    <row r="178" spans="1:15" x14ac:dyDescent="0.2">
      <c r="A178" s="70" t="s">
        <v>384</v>
      </c>
      <c r="B178" s="68"/>
      <c r="C178" s="73"/>
      <c r="D178" s="74"/>
      <c r="E178" s="74"/>
      <c r="F178" s="74"/>
      <c r="G178" s="75"/>
      <c r="I178" s="70" t="s">
        <v>384</v>
      </c>
      <c r="J178" s="68"/>
      <c r="K178" s="73"/>
      <c r="L178" s="74"/>
      <c r="M178" s="74">
        <v>0</v>
      </c>
      <c r="N178" s="74">
        <v>0</v>
      </c>
      <c r="O178" s="75">
        <v>0</v>
      </c>
    </row>
    <row r="179" spans="1:15" x14ac:dyDescent="0.2">
      <c r="A179" s="81" t="s">
        <v>369</v>
      </c>
      <c r="B179" s="82"/>
      <c r="C179" s="83">
        <v>17.417679444444445</v>
      </c>
      <c r="D179" s="84">
        <v>19.114411578947369</v>
      </c>
      <c r="E179" s="84">
        <v>17.378300299999999</v>
      </c>
      <c r="F179" s="84">
        <v>20.73733</v>
      </c>
      <c r="G179" s="85">
        <v>18.319314564102562</v>
      </c>
      <c r="I179" s="81" t="s">
        <v>369</v>
      </c>
      <c r="J179" s="82"/>
      <c r="K179" s="83">
        <v>817881</v>
      </c>
      <c r="L179" s="84">
        <v>660417</v>
      </c>
      <c r="M179" s="84">
        <v>207293</v>
      </c>
      <c r="N179" s="84">
        <v>434</v>
      </c>
      <c r="O179" s="85">
        <v>1686025</v>
      </c>
    </row>
    <row r="181" spans="1:15" x14ac:dyDescent="0.2">
      <c r="A181" s="67" t="s">
        <v>395</v>
      </c>
      <c r="B181" s="68"/>
      <c r="C181" s="67" t="s">
        <v>66</v>
      </c>
      <c r="D181" s="68"/>
      <c r="E181" s="68"/>
      <c r="F181" s="68"/>
      <c r="G181" s="69"/>
    </row>
    <row r="182" spans="1:15" x14ac:dyDescent="0.2">
      <c r="A182" s="67" t="s">
        <v>56</v>
      </c>
      <c r="B182" s="67" t="s">
        <v>76</v>
      </c>
      <c r="C182" s="70" t="s">
        <v>128</v>
      </c>
      <c r="D182" s="71" t="s">
        <v>95</v>
      </c>
      <c r="E182" s="71" t="s">
        <v>117</v>
      </c>
      <c r="F182" s="71" t="s">
        <v>104</v>
      </c>
      <c r="G182" s="72" t="s">
        <v>369</v>
      </c>
    </row>
    <row r="183" spans="1:15" x14ac:dyDescent="0.2">
      <c r="A183" s="70" t="s">
        <v>116</v>
      </c>
      <c r="B183" s="70" t="s">
        <v>103</v>
      </c>
      <c r="C183" s="73">
        <v>27.756489999999999</v>
      </c>
      <c r="D183" s="74"/>
      <c r="E183" s="74">
        <v>8.1558729999999997</v>
      </c>
      <c r="F183" s="74"/>
      <c r="G183" s="75">
        <v>17.9561815</v>
      </c>
    </row>
    <row r="184" spans="1:15" x14ac:dyDescent="0.2">
      <c r="A184" s="76"/>
      <c r="B184" s="77" t="s">
        <v>94</v>
      </c>
      <c r="C184" s="78">
        <v>14.173755000000002</v>
      </c>
      <c r="D184" s="79">
        <v>13.415483666666667</v>
      </c>
      <c r="E184" s="79"/>
      <c r="F184" s="79"/>
      <c r="G184" s="80">
        <v>13.946273600000001</v>
      </c>
    </row>
    <row r="185" spans="1:15" x14ac:dyDescent="0.2">
      <c r="A185" s="76"/>
      <c r="B185" s="77" t="s">
        <v>132</v>
      </c>
      <c r="C185" s="78">
        <v>29.786339999999999</v>
      </c>
      <c r="D185" s="79">
        <v>18.152559999999998</v>
      </c>
      <c r="E185" s="79">
        <v>13.845643500000001</v>
      </c>
      <c r="F185" s="79"/>
      <c r="G185" s="80">
        <v>18.655884499999999</v>
      </c>
    </row>
    <row r="186" spans="1:15" x14ac:dyDescent="0.2">
      <c r="A186" s="70" t="s">
        <v>381</v>
      </c>
      <c r="B186" s="68"/>
      <c r="C186" s="73">
        <v>17.417679444444445</v>
      </c>
      <c r="D186" s="74">
        <v>15.784021833333332</v>
      </c>
      <c r="E186" s="74">
        <v>11.949053333333334</v>
      </c>
      <c r="F186" s="74"/>
      <c r="G186" s="75">
        <v>15.961689222222223</v>
      </c>
    </row>
    <row r="187" spans="1:15" x14ac:dyDescent="0.2">
      <c r="A187" s="70" t="s">
        <v>102</v>
      </c>
      <c r="B187" s="70" t="s">
        <v>103</v>
      </c>
      <c r="C187" s="73"/>
      <c r="D187" s="74">
        <v>23.734829999999999</v>
      </c>
      <c r="E187" s="74">
        <v>28.766870000000001</v>
      </c>
      <c r="F187" s="74"/>
      <c r="G187" s="75">
        <v>27.508860000000002</v>
      </c>
    </row>
    <row r="188" spans="1:15" x14ac:dyDescent="0.2">
      <c r="A188" s="76"/>
      <c r="B188" s="77" t="s">
        <v>94</v>
      </c>
      <c r="C188" s="78"/>
      <c r="D188" s="79">
        <v>15.059863333333334</v>
      </c>
      <c r="E188" s="79"/>
      <c r="F188" s="79"/>
      <c r="G188" s="80">
        <v>15.059863333333334</v>
      </c>
    </row>
    <row r="189" spans="1:15" x14ac:dyDescent="0.2">
      <c r="A189" s="76"/>
      <c r="B189" s="77" t="s">
        <v>132</v>
      </c>
      <c r="C189" s="78"/>
      <c r="D189" s="79">
        <v>31.053949000000003</v>
      </c>
      <c r="E189" s="79">
        <v>12.087671499999999</v>
      </c>
      <c r="F189" s="79">
        <v>20.73733</v>
      </c>
      <c r="G189" s="80">
        <v>23.012420000000002</v>
      </c>
    </row>
    <row r="190" spans="1:15" x14ac:dyDescent="0.2">
      <c r="A190" s="70" t="s">
        <v>382</v>
      </c>
      <c r="B190" s="68"/>
      <c r="C190" s="73"/>
      <c r="D190" s="74">
        <v>23.15375242857143</v>
      </c>
      <c r="E190" s="74">
        <v>22.095190600000002</v>
      </c>
      <c r="F190" s="74">
        <v>20.73733</v>
      </c>
      <c r="G190" s="75">
        <v>22.560734615384618</v>
      </c>
    </row>
    <row r="191" spans="1:15" x14ac:dyDescent="0.2">
      <c r="A191" s="70" t="s">
        <v>93</v>
      </c>
      <c r="B191" s="70" t="s">
        <v>103</v>
      </c>
      <c r="C191" s="73"/>
      <c r="D191" s="74"/>
      <c r="E191" s="74"/>
      <c r="F191" s="74"/>
      <c r="G191" s="75"/>
    </row>
    <row r="192" spans="1:15" x14ac:dyDescent="0.2">
      <c r="A192" s="76"/>
      <c r="B192" s="77" t="s">
        <v>94</v>
      </c>
      <c r="C192" s="78"/>
      <c r="D192" s="79">
        <v>22.522399999999998</v>
      </c>
      <c r="E192" s="79">
        <v>15.666180000000001</v>
      </c>
      <c r="F192" s="79"/>
      <c r="G192" s="80">
        <v>20.236993333333331</v>
      </c>
    </row>
    <row r="193" spans="1:15" x14ac:dyDescent="0.2">
      <c r="A193" s="76"/>
      <c r="B193" s="77" t="s">
        <v>132</v>
      </c>
      <c r="C193" s="78"/>
      <c r="D193" s="79">
        <v>15.3371555</v>
      </c>
      <c r="E193" s="79">
        <v>11.793710000000001</v>
      </c>
      <c r="F193" s="79"/>
      <c r="G193" s="80">
        <v>14.628466399999999</v>
      </c>
    </row>
    <row r="194" spans="1:15" x14ac:dyDescent="0.2">
      <c r="A194" s="70" t="s">
        <v>383</v>
      </c>
      <c r="B194" s="68"/>
      <c r="C194" s="73"/>
      <c r="D194" s="74">
        <v>17.732236999999998</v>
      </c>
      <c r="E194" s="74">
        <v>13.729945000000001</v>
      </c>
      <c r="F194" s="74"/>
      <c r="G194" s="75">
        <v>16.731663999999999</v>
      </c>
    </row>
    <row r="195" spans="1:15" x14ac:dyDescent="0.2">
      <c r="A195" s="70" t="s">
        <v>64</v>
      </c>
      <c r="B195" s="70" t="s">
        <v>103</v>
      </c>
      <c r="C195" s="73"/>
      <c r="D195" s="74"/>
      <c r="E195" s="74"/>
      <c r="F195" s="74"/>
      <c r="G195" s="75"/>
    </row>
    <row r="196" spans="1:15" x14ac:dyDescent="0.2">
      <c r="A196" s="76"/>
      <c r="B196" s="77" t="s">
        <v>94</v>
      </c>
      <c r="C196" s="78"/>
      <c r="D196" s="79"/>
      <c r="E196" s="79"/>
      <c r="F196" s="79"/>
      <c r="G196" s="80"/>
    </row>
    <row r="197" spans="1:15" x14ac:dyDescent="0.2">
      <c r="A197" s="76"/>
      <c r="B197" s="77" t="s">
        <v>132</v>
      </c>
      <c r="C197" s="78"/>
      <c r="D197" s="79"/>
      <c r="E197" s="79"/>
      <c r="F197" s="79"/>
      <c r="G197" s="80"/>
    </row>
    <row r="198" spans="1:15" x14ac:dyDescent="0.2">
      <c r="A198" s="70" t="s">
        <v>384</v>
      </c>
      <c r="B198" s="68"/>
      <c r="C198" s="73"/>
      <c r="D198" s="74"/>
      <c r="E198" s="74"/>
      <c r="F198" s="74"/>
      <c r="G198" s="75"/>
    </row>
    <row r="199" spans="1:15" x14ac:dyDescent="0.2">
      <c r="A199" s="81" t="s">
        <v>369</v>
      </c>
      <c r="B199" s="82"/>
      <c r="C199" s="83">
        <v>17.417679444444445</v>
      </c>
      <c r="D199" s="84">
        <v>19.114411578947369</v>
      </c>
      <c r="E199" s="84">
        <v>17.378300299999999</v>
      </c>
      <c r="F199" s="84">
        <v>20.73733</v>
      </c>
      <c r="G199" s="85">
        <v>18.319314564102562</v>
      </c>
    </row>
    <row r="201" spans="1:15" x14ac:dyDescent="0.2">
      <c r="A201" s="67" t="s">
        <v>397</v>
      </c>
      <c r="B201" s="68"/>
      <c r="C201" s="67" t="s">
        <v>66</v>
      </c>
      <c r="D201" s="68"/>
      <c r="E201" s="68"/>
      <c r="F201" s="68"/>
      <c r="G201" s="69"/>
      <c r="I201" s="67" t="s">
        <v>398</v>
      </c>
      <c r="J201" s="68"/>
      <c r="K201" s="67" t="s">
        <v>66</v>
      </c>
      <c r="L201" s="68"/>
      <c r="M201" s="68"/>
      <c r="N201" s="68"/>
      <c r="O201" s="69"/>
    </row>
    <row r="202" spans="1:15" x14ac:dyDescent="0.2">
      <c r="A202" s="67" t="s">
        <v>56</v>
      </c>
      <c r="B202" s="67" t="s">
        <v>76</v>
      </c>
      <c r="C202" s="70" t="s">
        <v>128</v>
      </c>
      <c r="D202" s="71" t="s">
        <v>95</v>
      </c>
      <c r="E202" s="71" t="s">
        <v>117</v>
      </c>
      <c r="F202" s="71" t="s">
        <v>104</v>
      </c>
      <c r="G202" s="72" t="s">
        <v>369</v>
      </c>
      <c r="I202" s="67" t="s">
        <v>56</v>
      </c>
      <c r="J202" s="67" t="s">
        <v>76</v>
      </c>
      <c r="K202" s="70" t="s">
        <v>128</v>
      </c>
      <c r="L202" s="71" t="s">
        <v>95</v>
      </c>
      <c r="M202" s="71" t="s">
        <v>117</v>
      </c>
      <c r="N202" s="71" t="s">
        <v>104</v>
      </c>
      <c r="O202" s="72" t="s">
        <v>369</v>
      </c>
    </row>
    <row r="203" spans="1:15" x14ac:dyDescent="0.2">
      <c r="A203" s="70" t="s">
        <v>116</v>
      </c>
      <c r="B203" s="70" t="s">
        <v>103</v>
      </c>
      <c r="C203" s="73">
        <v>8059</v>
      </c>
      <c r="D203" s="74"/>
      <c r="E203" s="74">
        <v>4641</v>
      </c>
      <c r="F203" s="74"/>
      <c r="G203" s="75">
        <v>12700</v>
      </c>
      <c r="I203" s="70" t="s">
        <v>116</v>
      </c>
      <c r="J203" s="70" t="s">
        <v>103</v>
      </c>
      <c r="K203" s="73">
        <v>8059</v>
      </c>
      <c r="L203" s="74"/>
      <c r="M203" s="74">
        <v>4641</v>
      </c>
      <c r="N203" s="74"/>
      <c r="O203" s="75">
        <v>6350</v>
      </c>
    </row>
    <row r="204" spans="1:15" x14ac:dyDescent="0.2">
      <c r="A204" s="76"/>
      <c r="B204" s="77" t="s">
        <v>94</v>
      </c>
      <c r="C204" s="78">
        <v>21424</v>
      </c>
      <c r="D204" s="79">
        <v>13358</v>
      </c>
      <c r="E204" s="79">
        <v>74</v>
      </c>
      <c r="F204" s="79"/>
      <c r="G204" s="80">
        <v>34856</v>
      </c>
      <c r="I204" s="76"/>
      <c r="J204" s="77" t="s">
        <v>94</v>
      </c>
      <c r="K204" s="78">
        <v>2380.4444444444443</v>
      </c>
      <c r="L204" s="79">
        <v>2671.6</v>
      </c>
      <c r="M204" s="79">
        <v>37</v>
      </c>
      <c r="N204" s="79"/>
      <c r="O204" s="80">
        <v>2178.5</v>
      </c>
    </row>
    <row r="205" spans="1:15" x14ac:dyDescent="0.2">
      <c r="A205" s="76"/>
      <c r="B205" s="77" t="s">
        <v>132</v>
      </c>
      <c r="C205" s="78">
        <v>10082</v>
      </c>
      <c r="D205" s="79">
        <v>4607</v>
      </c>
      <c r="E205" s="79">
        <v>8217</v>
      </c>
      <c r="F205" s="79"/>
      <c r="G205" s="80">
        <v>22906</v>
      </c>
      <c r="I205" s="76"/>
      <c r="J205" s="77" t="s">
        <v>132</v>
      </c>
      <c r="K205" s="78">
        <v>5041</v>
      </c>
      <c r="L205" s="79">
        <v>1535.6666666666667</v>
      </c>
      <c r="M205" s="79">
        <v>1369.5</v>
      </c>
      <c r="N205" s="79"/>
      <c r="O205" s="80">
        <v>2082.3636363636365</v>
      </c>
    </row>
    <row r="206" spans="1:15" x14ac:dyDescent="0.2">
      <c r="A206" s="70" t="s">
        <v>381</v>
      </c>
      <c r="B206" s="68"/>
      <c r="C206" s="73">
        <v>39565</v>
      </c>
      <c r="D206" s="74">
        <v>17965</v>
      </c>
      <c r="E206" s="74">
        <v>12932</v>
      </c>
      <c r="F206" s="74"/>
      <c r="G206" s="75">
        <v>70462</v>
      </c>
      <c r="I206" s="70" t="s">
        <v>381</v>
      </c>
      <c r="J206" s="68"/>
      <c r="K206" s="73">
        <v>3297.0833333333335</v>
      </c>
      <c r="L206" s="74">
        <v>2245.625</v>
      </c>
      <c r="M206" s="74">
        <v>1436.8888888888889</v>
      </c>
      <c r="N206" s="74"/>
      <c r="O206" s="75">
        <v>2429.7241379310344</v>
      </c>
    </row>
    <row r="207" spans="1:15" x14ac:dyDescent="0.2">
      <c r="A207" s="70" t="s">
        <v>102</v>
      </c>
      <c r="B207" s="70" t="s">
        <v>103</v>
      </c>
      <c r="C207" s="73">
        <v>654</v>
      </c>
      <c r="D207" s="74">
        <v>3162</v>
      </c>
      <c r="E207" s="74">
        <v>1407</v>
      </c>
      <c r="F207" s="74">
        <v>314</v>
      </c>
      <c r="G207" s="75">
        <v>5537</v>
      </c>
      <c r="I207" s="70" t="s">
        <v>102</v>
      </c>
      <c r="J207" s="70" t="s">
        <v>103</v>
      </c>
      <c r="K207" s="73">
        <v>654</v>
      </c>
      <c r="L207" s="74">
        <v>790.5</v>
      </c>
      <c r="M207" s="74">
        <v>469</v>
      </c>
      <c r="N207" s="74">
        <v>157</v>
      </c>
      <c r="O207" s="75">
        <v>553.70000000000005</v>
      </c>
    </row>
    <row r="208" spans="1:15" x14ac:dyDescent="0.2">
      <c r="A208" s="76"/>
      <c r="B208" s="77" t="s">
        <v>94</v>
      </c>
      <c r="C208" s="78">
        <v>231</v>
      </c>
      <c r="D208" s="79">
        <v>5283</v>
      </c>
      <c r="E208" s="79">
        <v>449</v>
      </c>
      <c r="F208" s="79">
        <v>744</v>
      </c>
      <c r="G208" s="80">
        <v>6707</v>
      </c>
      <c r="I208" s="76"/>
      <c r="J208" s="77" t="s">
        <v>94</v>
      </c>
      <c r="K208" s="78">
        <v>231</v>
      </c>
      <c r="L208" s="79">
        <v>406.38461538461536</v>
      </c>
      <c r="M208" s="79">
        <v>149.66666666666666</v>
      </c>
      <c r="N208" s="79">
        <v>186</v>
      </c>
      <c r="O208" s="80">
        <v>319.38095238095241</v>
      </c>
    </row>
    <row r="209" spans="1:15" x14ac:dyDescent="0.2">
      <c r="A209" s="76"/>
      <c r="B209" s="77" t="s">
        <v>132</v>
      </c>
      <c r="C209" s="78"/>
      <c r="D209" s="79">
        <v>2985</v>
      </c>
      <c r="E209" s="79">
        <v>7253</v>
      </c>
      <c r="F209" s="79">
        <v>620</v>
      </c>
      <c r="G209" s="80">
        <v>10858</v>
      </c>
      <c r="I209" s="76"/>
      <c r="J209" s="77" t="s">
        <v>132</v>
      </c>
      <c r="K209" s="78"/>
      <c r="L209" s="79">
        <v>373.125</v>
      </c>
      <c r="M209" s="79">
        <v>659.36363636363637</v>
      </c>
      <c r="N209" s="79">
        <v>206.66666666666666</v>
      </c>
      <c r="O209" s="80">
        <v>493.54545454545456</v>
      </c>
    </row>
    <row r="210" spans="1:15" x14ac:dyDescent="0.2">
      <c r="A210" s="70" t="s">
        <v>382</v>
      </c>
      <c r="B210" s="68"/>
      <c r="C210" s="73">
        <v>885</v>
      </c>
      <c r="D210" s="74">
        <v>11430</v>
      </c>
      <c r="E210" s="74">
        <v>9109</v>
      </c>
      <c r="F210" s="74">
        <v>1678</v>
      </c>
      <c r="G210" s="75">
        <v>23102</v>
      </c>
      <c r="I210" s="70" t="s">
        <v>382</v>
      </c>
      <c r="J210" s="68"/>
      <c r="K210" s="73">
        <v>442.5</v>
      </c>
      <c r="L210" s="74">
        <v>457.2</v>
      </c>
      <c r="M210" s="74">
        <v>535.82352941176475</v>
      </c>
      <c r="N210" s="74">
        <v>186.44444444444446</v>
      </c>
      <c r="O210" s="75">
        <v>435.88679245283021</v>
      </c>
    </row>
    <row r="211" spans="1:15" x14ac:dyDescent="0.2">
      <c r="A211" s="70" t="s">
        <v>93</v>
      </c>
      <c r="B211" s="70" t="s">
        <v>103</v>
      </c>
      <c r="C211" s="73"/>
      <c r="D211" s="74">
        <v>143</v>
      </c>
      <c r="E211" s="74">
        <v>135</v>
      </c>
      <c r="F211" s="74"/>
      <c r="G211" s="75">
        <v>278</v>
      </c>
      <c r="I211" s="70" t="s">
        <v>93</v>
      </c>
      <c r="J211" s="70" t="s">
        <v>103</v>
      </c>
      <c r="K211" s="73"/>
      <c r="L211" s="74">
        <v>71.5</v>
      </c>
      <c r="M211" s="74">
        <v>135</v>
      </c>
      <c r="N211" s="74"/>
      <c r="O211" s="75">
        <v>92.666666666666671</v>
      </c>
    </row>
    <row r="212" spans="1:15" x14ac:dyDescent="0.2">
      <c r="A212" s="76"/>
      <c r="B212" s="77" t="s">
        <v>94</v>
      </c>
      <c r="C212" s="78">
        <v>2344</v>
      </c>
      <c r="D212" s="79">
        <v>3395</v>
      </c>
      <c r="E212" s="79">
        <v>1940</v>
      </c>
      <c r="F212" s="79">
        <v>140</v>
      </c>
      <c r="G212" s="80">
        <v>7819</v>
      </c>
      <c r="I212" s="76"/>
      <c r="J212" s="77" t="s">
        <v>94</v>
      </c>
      <c r="K212" s="78">
        <v>781.33333333333337</v>
      </c>
      <c r="L212" s="79">
        <v>485</v>
      </c>
      <c r="M212" s="79">
        <v>485</v>
      </c>
      <c r="N212" s="79">
        <v>70</v>
      </c>
      <c r="O212" s="80">
        <v>488.6875</v>
      </c>
    </row>
    <row r="213" spans="1:15" x14ac:dyDescent="0.2">
      <c r="A213" s="76"/>
      <c r="B213" s="77" t="s">
        <v>132</v>
      </c>
      <c r="C213" s="78">
        <v>471</v>
      </c>
      <c r="D213" s="79">
        <v>17594</v>
      </c>
      <c r="E213" s="79">
        <v>6163</v>
      </c>
      <c r="F213" s="79"/>
      <c r="G213" s="80">
        <v>24228</v>
      </c>
      <c r="I213" s="76"/>
      <c r="J213" s="77" t="s">
        <v>132</v>
      </c>
      <c r="K213" s="78">
        <v>471</v>
      </c>
      <c r="L213" s="79">
        <v>2199.25</v>
      </c>
      <c r="M213" s="79">
        <v>1232.5999999999999</v>
      </c>
      <c r="N213" s="79"/>
      <c r="O213" s="80">
        <v>1730.5714285714287</v>
      </c>
    </row>
    <row r="214" spans="1:15" x14ac:dyDescent="0.2">
      <c r="A214" s="70" t="s">
        <v>383</v>
      </c>
      <c r="B214" s="68"/>
      <c r="C214" s="73">
        <v>2815</v>
      </c>
      <c r="D214" s="74">
        <v>21132</v>
      </c>
      <c r="E214" s="74">
        <v>8238</v>
      </c>
      <c r="F214" s="74">
        <v>140</v>
      </c>
      <c r="G214" s="75">
        <v>32325</v>
      </c>
      <c r="I214" s="70" t="s">
        <v>383</v>
      </c>
      <c r="J214" s="68"/>
      <c r="K214" s="73">
        <v>703.75</v>
      </c>
      <c r="L214" s="74">
        <v>1243.0588235294117</v>
      </c>
      <c r="M214" s="74">
        <v>823.8</v>
      </c>
      <c r="N214" s="74">
        <v>70</v>
      </c>
      <c r="O214" s="75">
        <v>979.5454545454545</v>
      </c>
    </row>
    <row r="215" spans="1:15" x14ac:dyDescent="0.2">
      <c r="A215" s="70" t="s">
        <v>64</v>
      </c>
      <c r="B215" s="70" t="s">
        <v>103</v>
      </c>
      <c r="C215" s="73"/>
      <c r="D215" s="74"/>
      <c r="E215" s="74">
        <v>45</v>
      </c>
      <c r="F215" s="74">
        <v>32</v>
      </c>
      <c r="G215" s="75">
        <v>77</v>
      </c>
      <c r="I215" s="70" t="s">
        <v>64</v>
      </c>
      <c r="J215" s="70" t="s">
        <v>103</v>
      </c>
      <c r="K215" s="73"/>
      <c r="L215" s="74"/>
      <c r="M215" s="74">
        <v>45</v>
      </c>
      <c r="N215" s="74">
        <v>10.666666666666666</v>
      </c>
      <c r="O215" s="75">
        <v>19.25</v>
      </c>
    </row>
    <row r="216" spans="1:15" x14ac:dyDescent="0.2">
      <c r="A216" s="76"/>
      <c r="B216" s="77" t="s">
        <v>94</v>
      </c>
      <c r="C216" s="78"/>
      <c r="D216" s="79"/>
      <c r="E216" s="79">
        <v>91</v>
      </c>
      <c r="F216" s="79">
        <v>458</v>
      </c>
      <c r="G216" s="80">
        <v>549</v>
      </c>
      <c r="I216" s="76"/>
      <c r="J216" s="77" t="s">
        <v>94</v>
      </c>
      <c r="K216" s="78"/>
      <c r="L216" s="79"/>
      <c r="M216" s="79">
        <v>45.5</v>
      </c>
      <c r="N216" s="79">
        <v>152.66666666666666</v>
      </c>
      <c r="O216" s="80">
        <v>109.8</v>
      </c>
    </row>
    <row r="217" spans="1:15" x14ac:dyDescent="0.2">
      <c r="A217" s="76"/>
      <c r="B217" s="77" t="s">
        <v>132</v>
      </c>
      <c r="C217" s="78"/>
      <c r="D217" s="79"/>
      <c r="E217" s="79">
        <v>621</v>
      </c>
      <c r="F217" s="79">
        <v>55</v>
      </c>
      <c r="G217" s="80">
        <v>676</v>
      </c>
      <c r="I217" s="76"/>
      <c r="J217" s="77" t="s">
        <v>132</v>
      </c>
      <c r="K217" s="78"/>
      <c r="L217" s="79"/>
      <c r="M217" s="79">
        <v>124.2</v>
      </c>
      <c r="N217" s="79">
        <v>27.5</v>
      </c>
      <c r="O217" s="80">
        <v>96.571428571428569</v>
      </c>
    </row>
    <row r="218" spans="1:15" x14ac:dyDescent="0.2">
      <c r="A218" s="70" t="s">
        <v>384</v>
      </c>
      <c r="B218" s="68"/>
      <c r="C218" s="73"/>
      <c r="D218" s="74"/>
      <c r="E218" s="74">
        <v>757</v>
      </c>
      <c r="F218" s="74">
        <v>545</v>
      </c>
      <c r="G218" s="75">
        <v>1302</v>
      </c>
      <c r="I218" s="70" t="s">
        <v>384</v>
      </c>
      <c r="J218" s="68"/>
      <c r="K218" s="73"/>
      <c r="L218" s="74"/>
      <c r="M218" s="74">
        <v>94.625</v>
      </c>
      <c r="N218" s="74">
        <v>68.125</v>
      </c>
      <c r="O218" s="75">
        <v>81.375</v>
      </c>
    </row>
    <row r="219" spans="1:15" x14ac:dyDescent="0.2">
      <c r="A219" s="81" t="s">
        <v>369</v>
      </c>
      <c r="B219" s="82"/>
      <c r="C219" s="83">
        <v>43265</v>
      </c>
      <c r="D219" s="84">
        <v>50527</v>
      </c>
      <c r="E219" s="84">
        <v>31036</v>
      </c>
      <c r="F219" s="84">
        <v>2363</v>
      </c>
      <c r="G219" s="85">
        <v>127191</v>
      </c>
      <c r="I219" s="81" t="s">
        <v>369</v>
      </c>
      <c r="J219" s="82"/>
      <c r="K219" s="83">
        <v>2403.6111111111113</v>
      </c>
      <c r="L219" s="84">
        <v>1010.54</v>
      </c>
      <c r="M219" s="84">
        <v>705.36363636363637</v>
      </c>
      <c r="N219" s="84">
        <v>124.36842105263158</v>
      </c>
      <c r="O219" s="85">
        <v>970.92366412213744</v>
      </c>
    </row>
    <row r="221" spans="1:15" x14ac:dyDescent="0.2">
      <c r="A221" s="67" t="s">
        <v>399</v>
      </c>
      <c r="B221" s="68"/>
      <c r="C221" s="67" t="s">
        <v>66</v>
      </c>
      <c r="D221" s="68"/>
      <c r="E221" s="68"/>
      <c r="F221" s="68"/>
      <c r="G221" s="69"/>
    </row>
    <row r="222" spans="1:15" x14ac:dyDescent="0.2">
      <c r="A222" s="67" t="s">
        <v>56</v>
      </c>
      <c r="B222" s="67" t="s">
        <v>76</v>
      </c>
      <c r="C222" s="70" t="s">
        <v>128</v>
      </c>
      <c r="D222" s="71" t="s">
        <v>95</v>
      </c>
      <c r="E222" s="71" t="s">
        <v>117</v>
      </c>
      <c r="F222" s="71" t="s">
        <v>104</v>
      </c>
      <c r="G222" s="72" t="s">
        <v>369</v>
      </c>
    </row>
    <row r="223" spans="1:15" x14ac:dyDescent="0.2">
      <c r="A223" s="70" t="s">
        <v>116</v>
      </c>
      <c r="B223" s="70" t="s">
        <v>103</v>
      </c>
      <c r="C223" s="73">
        <v>62.4</v>
      </c>
      <c r="D223" s="74"/>
      <c r="E223" s="74">
        <v>58.5</v>
      </c>
      <c r="F223" s="74"/>
      <c r="G223" s="75">
        <v>60.45</v>
      </c>
    </row>
    <row r="224" spans="1:15" x14ac:dyDescent="0.2">
      <c r="A224" s="76"/>
      <c r="B224" s="77" t="s">
        <v>94</v>
      </c>
      <c r="C224" s="78">
        <v>54.777777777777779</v>
      </c>
      <c r="D224" s="79">
        <v>58.640000000000008</v>
      </c>
      <c r="E224" s="79">
        <v>51.75</v>
      </c>
      <c r="F224" s="79"/>
      <c r="G224" s="80">
        <v>55.606250000000003</v>
      </c>
    </row>
    <row r="225" spans="1:7" x14ac:dyDescent="0.2">
      <c r="A225" s="76"/>
      <c r="B225" s="77" t="s">
        <v>132</v>
      </c>
      <c r="C225" s="78">
        <v>54.3</v>
      </c>
      <c r="D225" s="79">
        <v>55.233333333333327</v>
      </c>
      <c r="E225" s="79">
        <v>54.849999999999994</v>
      </c>
      <c r="F225" s="79"/>
      <c r="G225" s="80">
        <v>54.854545454545452</v>
      </c>
    </row>
    <row r="226" spans="1:7" x14ac:dyDescent="0.2">
      <c r="A226" s="70" t="s">
        <v>381</v>
      </c>
      <c r="B226" s="68"/>
      <c r="C226" s="73">
        <v>55.333333333333336</v>
      </c>
      <c r="D226" s="74">
        <v>57.362500000000004</v>
      </c>
      <c r="E226" s="74">
        <v>54.566666666666663</v>
      </c>
      <c r="F226" s="74"/>
      <c r="G226" s="75">
        <v>55.655172413793103</v>
      </c>
    </row>
    <row r="227" spans="1:7" x14ac:dyDescent="0.2">
      <c r="A227" s="70" t="s">
        <v>102</v>
      </c>
      <c r="B227" s="70" t="s">
        <v>103</v>
      </c>
      <c r="C227" s="73">
        <v>56.2</v>
      </c>
      <c r="D227" s="74">
        <v>58.5</v>
      </c>
      <c r="E227" s="74">
        <v>55.566666666666663</v>
      </c>
      <c r="F227" s="74">
        <v>51.849999999999994</v>
      </c>
      <c r="G227" s="75">
        <v>56.059999999999988</v>
      </c>
    </row>
    <row r="228" spans="1:7" x14ac:dyDescent="0.2">
      <c r="A228" s="76"/>
      <c r="B228" s="77" t="s">
        <v>94</v>
      </c>
      <c r="C228" s="78">
        <v>45.6</v>
      </c>
      <c r="D228" s="79">
        <v>50.730769230769234</v>
      </c>
      <c r="E228" s="79">
        <v>45.866666666666667</v>
      </c>
      <c r="F228" s="79">
        <v>41.55</v>
      </c>
      <c r="G228" s="80">
        <v>48.042857142857137</v>
      </c>
    </row>
    <row r="229" spans="1:7" x14ac:dyDescent="0.2">
      <c r="A229" s="76"/>
      <c r="B229" s="77" t="s">
        <v>132</v>
      </c>
      <c r="C229" s="78"/>
      <c r="D229" s="79">
        <v>50.962499999999999</v>
      </c>
      <c r="E229" s="79">
        <v>52.163636363636371</v>
      </c>
      <c r="F229" s="79">
        <v>49.833333333333336</v>
      </c>
      <c r="G229" s="80">
        <v>51.409090909090907</v>
      </c>
    </row>
    <row r="230" spans="1:7" x14ac:dyDescent="0.2">
      <c r="A230" s="70" t="s">
        <v>382</v>
      </c>
      <c r="B230" s="68"/>
      <c r="C230" s="73">
        <v>50.900000000000006</v>
      </c>
      <c r="D230" s="74">
        <v>52.048000000000002</v>
      </c>
      <c r="E230" s="74">
        <v>51.652941176470584</v>
      </c>
      <c r="F230" s="74">
        <v>46.6</v>
      </c>
      <c r="G230" s="75">
        <v>50.952830188679243</v>
      </c>
    </row>
    <row r="231" spans="1:7" x14ac:dyDescent="0.2">
      <c r="A231" s="70" t="s">
        <v>93</v>
      </c>
      <c r="B231" s="70" t="s">
        <v>103</v>
      </c>
      <c r="C231" s="73"/>
      <c r="D231" s="74">
        <v>35.150000000000006</v>
      </c>
      <c r="E231" s="74">
        <v>37.5</v>
      </c>
      <c r="F231" s="74"/>
      <c r="G231" s="75">
        <v>35.933333333333337</v>
      </c>
    </row>
    <row r="232" spans="1:7" x14ac:dyDescent="0.2">
      <c r="A232" s="76"/>
      <c r="B232" s="77" t="s">
        <v>94</v>
      </c>
      <c r="C232" s="78">
        <v>59.199999999999996</v>
      </c>
      <c r="D232" s="79">
        <v>48.74285714285714</v>
      </c>
      <c r="E232" s="79">
        <v>46.325000000000003</v>
      </c>
      <c r="F232" s="79">
        <v>48.35</v>
      </c>
      <c r="G232" s="80">
        <v>50.050000000000004</v>
      </c>
    </row>
    <row r="233" spans="1:7" x14ac:dyDescent="0.2">
      <c r="A233" s="76"/>
      <c r="B233" s="77" t="s">
        <v>132</v>
      </c>
      <c r="C233" s="78">
        <v>45.1</v>
      </c>
      <c r="D233" s="79">
        <v>55.487499999999997</v>
      </c>
      <c r="E233" s="79">
        <v>48.019999999999996</v>
      </c>
      <c r="F233" s="79"/>
      <c r="G233" s="80">
        <v>52.078571428571422</v>
      </c>
    </row>
    <row r="234" spans="1:7" x14ac:dyDescent="0.2">
      <c r="A234" s="70" t="s">
        <v>383</v>
      </c>
      <c r="B234" s="68"/>
      <c r="C234" s="73">
        <v>55.674999999999997</v>
      </c>
      <c r="D234" s="74">
        <v>50.317647058823532</v>
      </c>
      <c r="E234" s="74">
        <v>46.290000000000006</v>
      </c>
      <c r="F234" s="74">
        <v>48.35</v>
      </c>
      <c r="G234" s="75">
        <v>49.627272727272725</v>
      </c>
    </row>
    <row r="235" spans="1:7" x14ac:dyDescent="0.2">
      <c r="A235" s="70" t="s">
        <v>64</v>
      </c>
      <c r="B235" s="70" t="s">
        <v>103</v>
      </c>
      <c r="C235" s="73"/>
      <c r="D235" s="74"/>
      <c r="E235" s="74">
        <v>38.799999999999997</v>
      </c>
      <c r="F235" s="74">
        <v>28.266666666666666</v>
      </c>
      <c r="G235" s="75">
        <v>30.900000000000002</v>
      </c>
    </row>
    <row r="236" spans="1:7" x14ac:dyDescent="0.2">
      <c r="A236" s="76"/>
      <c r="B236" s="77" t="s">
        <v>94</v>
      </c>
      <c r="C236" s="78"/>
      <c r="D236" s="79"/>
      <c r="E236" s="79">
        <v>36.9</v>
      </c>
      <c r="F236" s="79">
        <v>47.366666666666667</v>
      </c>
      <c r="G236" s="80">
        <v>43.18</v>
      </c>
    </row>
    <row r="237" spans="1:7" x14ac:dyDescent="0.2">
      <c r="A237" s="76"/>
      <c r="B237" s="77" t="s">
        <v>132</v>
      </c>
      <c r="C237" s="78"/>
      <c r="D237" s="79"/>
      <c r="E237" s="79">
        <v>41.739999999999995</v>
      </c>
      <c r="F237" s="79">
        <v>34.85</v>
      </c>
      <c r="G237" s="80">
        <v>39.771428571428565</v>
      </c>
    </row>
    <row r="238" spans="1:7" x14ac:dyDescent="0.2">
      <c r="A238" s="70" t="s">
        <v>384</v>
      </c>
      <c r="B238" s="68"/>
      <c r="C238" s="73"/>
      <c r="D238" s="74"/>
      <c r="E238" s="74">
        <v>40.162500000000001</v>
      </c>
      <c r="F238" s="74">
        <v>37.075000000000003</v>
      </c>
      <c r="G238" s="75">
        <v>38.618749999999999</v>
      </c>
    </row>
    <row r="239" spans="1:7" x14ac:dyDescent="0.2">
      <c r="A239" s="81" t="s">
        <v>369</v>
      </c>
      <c r="B239" s="82"/>
      <c r="C239" s="83">
        <v>54.916666666666671</v>
      </c>
      <c r="D239" s="84">
        <v>52.310000000000009</v>
      </c>
      <c r="E239" s="84">
        <v>48.940909090909095</v>
      </c>
      <c r="F239" s="84">
        <v>42.773684210526326</v>
      </c>
      <c r="G239" s="85">
        <v>50.153435114503822</v>
      </c>
    </row>
    <row r="241" spans="1:2" x14ac:dyDescent="0.2">
      <c r="A241" s="67" t="s">
        <v>86</v>
      </c>
      <c r="B241" s="72" t="s">
        <v>368</v>
      </c>
    </row>
    <row r="242" spans="1:2" x14ac:dyDescent="0.2">
      <c r="A242" s="70" t="s">
        <v>210</v>
      </c>
      <c r="B242" s="75">
        <v>1</v>
      </c>
    </row>
    <row r="243" spans="1:2" x14ac:dyDescent="0.2">
      <c r="A243" s="77" t="s">
        <v>254</v>
      </c>
      <c r="B243" s="80">
        <v>1</v>
      </c>
    </row>
    <row r="244" spans="1:2" x14ac:dyDescent="0.2">
      <c r="A244" s="77" t="s">
        <v>341</v>
      </c>
      <c r="B244" s="80">
        <v>1</v>
      </c>
    </row>
    <row r="245" spans="1:2" x14ac:dyDescent="0.2">
      <c r="A245" s="77" t="s">
        <v>264</v>
      </c>
      <c r="B245" s="80">
        <v>1</v>
      </c>
    </row>
    <row r="246" spans="1:2" x14ac:dyDescent="0.2">
      <c r="A246" s="77" t="s">
        <v>331</v>
      </c>
      <c r="B246" s="80">
        <v>1</v>
      </c>
    </row>
    <row r="247" spans="1:2" x14ac:dyDescent="0.2">
      <c r="A247" s="77" t="s">
        <v>246</v>
      </c>
      <c r="B247" s="80">
        <v>5</v>
      </c>
    </row>
    <row r="248" spans="1:2" x14ac:dyDescent="0.2">
      <c r="A248" s="77" t="s">
        <v>193</v>
      </c>
      <c r="B248" s="80">
        <v>4</v>
      </c>
    </row>
    <row r="249" spans="1:2" x14ac:dyDescent="0.2">
      <c r="A249" s="77" t="s">
        <v>294</v>
      </c>
      <c r="B249" s="80">
        <v>1</v>
      </c>
    </row>
    <row r="250" spans="1:2" x14ac:dyDescent="0.2">
      <c r="A250" s="77" t="s">
        <v>212</v>
      </c>
      <c r="B250" s="80">
        <v>1</v>
      </c>
    </row>
    <row r="251" spans="1:2" x14ac:dyDescent="0.2">
      <c r="A251" s="77" t="s">
        <v>143</v>
      </c>
      <c r="B251" s="80">
        <v>4</v>
      </c>
    </row>
    <row r="252" spans="1:2" x14ac:dyDescent="0.2">
      <c r="A252" s="77" t="s">
        <v>235</v>
      </c>
      <c r="B252" s="80">
        <v>1</v>
      </c>
    </row>
    <row r="253" spans="1:2" x14ac:dyDescent="0.2">
      <c r="A253" s="77" t="s">
        <v>284</v>
      </c>
      <c r="B253" s="80">
        <v>1</v>
      </c>
    </row>
    <row r="254" spans="1:2" x14ac:dyDescent="0.2">
      <c r="A254" s="77" t="s">
        <v>329</v>
      </c>
      <c r="B254" s="80">
        <v>1</v>
      </c>
    </row>
    <row r="255" spans="1:2" x14ac:dyDescent="0.2">
      <c r="A255" s="77" t="s">
        <v>400</v>
      </c>
      <c r="B255" s="80">
        <v>1</v>
      </c>
    </row>
    <row r="256" spans="1:2" x14ac:dyDescent="0.2">
      <c r="A256" s="77" t="s">
        <v>125</v>
      </c>
      <c r="B256" s="80">
        <v>11</v>
      </c>
    </row>
    <row r="257" spans="1:2" x14ac:dyDescent="0.2">
      <c r="A257" s="77" t="s">
        <v>203</v>
      </c>
      <c r="B257" s="80">
        <v>1</v>
      </c>
    </row>
    <row r="258" spans="1:2" x14ac:dyDescent="0.2">
      <c r="A258" s="77" t="s">
        <v>218</v>
      </c>
      <c r="B258" s="80">
        <v>1</v>
      </c>
    </row>
    <row r="259" spans="1:2" x14ac:dyDescent="0.2">
      <c r="A259" s="77" t="s">
        <v>180</v>
      </c>
      <c r="B259" s="80">
        <v>1</v>
      </c>
    </row>
    <row r="260" spans="1:2" x14ac:dyDescent="0.2">
      <c r="A260" s="77" t="s">
        <v>223</v>
      </c>
      <c r="B260" s="80">
        <v>1</v>
      </c>
    </row>
    <row r="261" spans="1:2" x14ac:dyDescent="0.2">
      <c r="A261" s="77" t="s">
        <v>269</v>
      </c>
      <c r="B261" s="80">
        <v>1</v>
      </c>
    </row>
    <row r="262" spans="1:2" x14ac:dyDescent="0.2">
      <c r="A262" s="77" t="s">
        <v>365</v>
      </c>
      <c r="B262" s="80">
        <v>1</v>
      </c>
    </row>
    <row r="263" spans="1:2" x14ac:dyDescent="0.2">
      <c r="A263" s="77" t="s">
        <v>267</v>
      </c>
      <c r="B263" s="80">
        <v>1</v>
      </c>
    </row>
    <row r="264" spans="1:2" x14ac:dyDescent="0.2">
      <c r="A264" s="77" t="s">
        <v>316</v>
      </c>
      <c r="B264" s="80">
        <v>1</v>
      </c>
    </row>
    <row r="265" spans="1:2" x14ac:dyDescent="0.2">
      <c r="A265" s="77" t="s">
        <v>297</v>
      </c>
      <c r="B265" s="80">
        <v>1</v>
      </c>
    </row>
    <row r="266" spans="1:2" x14ac:dyDescent="0.2">
      <c r="A266" s="77" t="s">
        <v>140</v>
      </c>
      <c r="B266" s="80">
        <v>1</v>
      </c>
    </row>
    <row r="267" spans="1:2" x14ac:dyDescent="0.2">
      <c r="A267" s="77" t="s">
        <v>208</v>
      </c>
      <c r="B267" s="80">
        <v>1</v>
      </c>
    </row>
    <row r="268" spans="1:2" x14ac:dyDescent="0.2">
      <c r="A268" s="77" t="s">
        <v>168</v>
      </c>
      <c r="B268" s="80">
        <v>2</v>
      </c>
    </row>
    <row r="269" spans="1:2" x14ac:dyDescent="0.2">
      <c r="A269" s="77" t="s">
        <v>92</v>
      </c>
      <c r="B269" s="80">
        <v>41</v>
      </c>
    </row>
    <row r="270" spans="1:2" x14ac:dyDescent="0.2">
      <c r="A270" s="77" t="s">
        <v>274</v>
      </c>
      <c r="B270" s="80">
        <v>2</v>
      </c>
    </row>
    <row r="271" spans="1:2" x14ac:dyDescent="0.2">
      <c r="A271" s="77" t="s">
        <v>163</v>
      </c>
      <c r="B271" s="80">
        <v>2</v>
      </c>
    </row>
    <row r="272" spans="1:2" x14ac:dyDescent="0.2">
      <c r="A272" s="77" t="s">
        <v>362</v>
      </c>
      <c r="B272" s="80">
        <v>1</v>
      </c>
    </row>
    <row r="273" spans="1:2" x14ac:dyDescent="0.2">
      <c r="A273" s="77" t="s">
        <v>199</v>
      </c>
      <c r="B273" s="80">
        <v>1</v>
      </c>
    </row>
    <row r="274" spans="1:2" x14ac:dyDescent="0.2">
      <c r="A274" s="77" t="s">
        <v>197</v>
      </c>
      <c r="B274" s="80">
        <v>1</v>
      </c>
    </row>
    <row r="275" spans="1:2" x14ac:dyDescent="0.2">
      <c r="A275" s="77" t="s">
        <v>359</v>
      </c>
      <c r="B275" s="80">
        <v>1</v>
      </c>
    </row>
    <row r="276" spans="1:2" x14ac:dyDescent="0.2">
      <c r="A276" s="77" t="s">
        <v>238</v>
      </c>
      <c r="B276" s="80">
        <v>1</v>
      </c>
    </row>
    <row r="277" spans="1:2" x14ac:dyDescent="0.2">
      <c r="A277" s="77" t="s">
        <v>127</v>
      </c>
      <c r="B277" s="80">
        <v>17</v>
      </c>
    </row>
    <row r="278" spans="1:2" x14ac:dyDescent="0.2">
      <c r="A278" s="77" t="s">
        <v>355</v>
      </c>
      <c r="B278" s="80">
        <v>1</v>
      </c>
    </row>
    <row r="279" spans="1:2" x14ac:dyDescent="0.2">
      <c r="A279" s="77" t="s">
        <v>229</v>
      </c>
      <c r="B279" s="80">
        <v>1</v>
      </c>
    </row>
    <row r="280" spans="1:2" x14ac:dyDescent="0.2">
      <c r="A280" s="77" t="s">
        <v>191</v>
      </c>
      <c r="B280" s="80">
        <v>4</v>
      </c>
    </row>
    <row r="281" spans="1:2" x14ac:dyDescent="0.2">
      <c r="A281" s="77" t="s">
        <v>327</v>
      </c>
      <c r="B281" s="80">
        <v>1</v>
      </c>
    </row>
    <row r="282" spans="1:2" x14ac:dyDescent="0.2">
      <c r="A282" s="77" t="s">
        <v>161</v>
      </c>
      <c r="B282" s="80">
        <v>3</v>
      </c>
    </row>
    <row r="283" spans="1:2" x14ac:dyDescent="0.2">
      <c r="A283" s="77" t="s">
        <v>175</v>
      </c>
      <c r="B283" s="80">
        <v>2</v>
      </c>
    </row>
    <row r="284" spans="1:2" x14ac:dyDescent="0.2">
      <c r="A284" s="77" t="s">
        <v>216</v>
      </c>
      <c r="B284" s="80">
        <v>4</v>
      </c>
    </row>
    <row r="285" spans="1:2" x14ac:dyDescent="0.2">
      <c r="A285" s="77" t="s">
        <v>401</v>
      </c>
      <c r="B285" s="80"/>
    </row>
    <row r="286" spans="1:2" x14ac:dyDescent="0.2">
      <c r="A286" s="81" t="s">
        <v>369</v>
      </c>
      <c r="B286" s="85">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Full dataset</vt:lpstr>
      <vt:lpstr>Generalists+</vt:lpstr>
      <vt:lpstr>Pivot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Sylvie</cp:lastModifiedBy>
  <dcterms:modified xsi:type="dcterms:W3CDTF">2022-10-28T11:05:44Z</dcterms:modified>
</cp:coreProperties>
</file>