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ENCHMARK" sheetId="1" r:id="rId4"/>
    <sheet state="visible" name="D1-Q1" sheetId="2" r:id="rId5"/>
    <sheet state="visible" name="D2-Q1" sheetId="3" r:id="rId6"/>
    <sheet state="visible" name="D3-Q2" sheetId="4" r:id="rId7"/>
    <sheet state="visible" name="D4-Q2" sheetId="5" r:id="rId8"/>
    <sheet state="visible" name="D5-Q1" sheetId="6" r:id="rId9"/>
    <sheet state="visible" name="D6-Q1" sheetId="7" r:id="rId10"/>
    <sheet state="visible" name="D7-Q2" sheetId="8" r:id="rId11"/>
    <sheet state="visible" name="D8-Q2" sheetId="9" r:id="rId12"/>
    <sheet state="visible" name="Event-element further explanati" sheetId="10" r:id="rId13"/>
  </sheets>
  <definedNames/>
  <calcPr/>
</workbook>
</file>

<file path=xl/sharedStrings.xml><?xml version="1.0" encoding="utf-8"?>
<sst xmlns="http://schemas.openxmlformats.org/spreadsheetml/2006/main" count="800" uniqueCount="520">
  <si>
    <t>Minsup</t>
  </si>
  <si>
    <t>Max gap</t>
  </si>
  <si>
    <t>Max pattern length</t>
  </si>
  <si>
    <t>Avg length</t>
  </si>
  <si>
    <t># of patterns</t>
  </si>
  <si>
    <t>Max Minsup</t>
  </si>
  <si>
    <t>D1-Q1</t>
  </si>
  <si>
    <t>All Dashboards</t>
  </si>
  <si>
    <t>Key</t>
  </si>
  <si>
    <t>Avg Max pattern length</t>
  </si>
  <si>
    <t>Avg # of patterns</t>
  </si>
  <si>
    <t>Avg Max minsup</t>
  </si>
  <si>
    <t>The minimum support value (minimum threshold of occurrence frequency of patterns in the dataset). For example, 0.5 means the algorithm will return patterns that are exhibited by at least 50% of the participants.</t>
  </si>
  <si>
    <r>
      <rPr>
        <rFont val="Arial"/>
        <color theme="1"/>
      </rPr>
      <t xml:space="preserve">The maximum allowed gap between consecutive events in a pattern. For example, a max gap of </t>
    </r>
    <r>
      <rPr>
        <rFont val="Arial"/>
        <b/>
        <color theme="1"/>
      </rPr>
      <t>4</t>
    </r>
    <r>
      <rPr>
        <rFont val="Arial"/>
        <color theme="1"/>
      </rPr>
      <t xml:space="preserve"> means that at most </t>
    </r>
    <r>
      <rPr>
        <rFont val="Arial"/>
        <b/>
        <color theme="1"/>
      </rPr>
      <t xml:space="preserve">3 </t>
    </r>
    <r>
      <rPr>
        <rFont val="Arial"/>
        <color theme="1"/>
      </rPr>
      <t>events are allowed to exist between two conecutive events in a found pattern (gap of N means at most N-1 items are allowed).</t>
    </r>
  </si>
  <si>
    <t>The maximum pattern length in the found patterns. We do not impose a maximum length; here we just report what we found to help us decide which minimum support value to go with. For example, if the algorithm found 5 patterns with lengths: 6, 4, 5, 7, 4 then the max pattern length = 7.</t>
  </si>
  <si>
    <t>The average length of the found patterns.Here too, we just report this value so we can make an informed decision. For example, if the algorithm found 5 patterns with lengths: 6, 4, 5, 7, 4 then the avg length = 5.2.</t>
  </si>
  <si>
    <t>The number of patterns returned by the algorithm when setting minsup and max gap at their declared values. For example, if the algorithm found 5 patterns, then # of patterns would simply be 5.</t>
  </si>
  <si>
    <t>D2-Q1</t>
  </si>
  <si>
    <t>Max minsup</t>
  </si>
  <si>
    <r>
      <rPr>
        <rFont val="Arial"/>
        <color theme="1"/>
      </rPr>
      <t xml:space="preserve">When running the algorithm with a set minsup and max gap values, it will return several patterns where each pattern has a minsup value (meaning this pattern was exhibited by </t>
    </r>
    <r>
      <rPr>
        <rFont val="Arial"/>
        <b/>
        <color theme="1"/>
      </rPr>
      <t>X</t>
    </r>
    <r>
      <rPr>
        <rFont val="Arial"/>
        <color theme="1"/>
      </rPr>
      <t xml:space="preserve"> number of participants). Max minsup means the maximum minsup value for all the returned patterns. For example, if the algorithm found 5 patterns with minsup values: 39, 40, 36, 35, 38 then the max minsup = 40. Here too, it is only reported to help us decide what combination of minsup and max gap values to go with.</t>
    </r>
  </si>
  <si>
    <t>These statistics are reported for all of the dashboards collectively in cells H2:M8. Eventually, we used minsup=0.55 and max gap=4. All results here are yielded with these parameters.</t>
  </si>
  <si>
    <r>
      <rPr>
        <rFont val="Arial"/>
        <color theme="1"/>
      </rPr>
      <t xml:space="preserve">Dashboard </t>
    </r>
    <r>
      <rPr>
        <rFont val="Arial"/>
        <b/>
        <color theme="1"/>
      </rPr>
      <t>1</t>
    </r>
    <r>
      <rPr>
        <rFont val="Arial"/>
        <color theme="1"/>
      </rPr>
      <t xml:space="preserve"> (</t>
    </r>
    <r>
      <rPr>
        <rFont val="Arial"/>
        <b/>
        <color theme="1"/>
      </rPr>
      <t>problematic</t>
    </r>
    <r>
      <rPr>
        <rFont val="Arial"/>
        <color theme="1"/>
      </rPr>
      <t xml:space="preserve"> version of the information overload dashboard)</t>
    </r>
  </si>
  <si>
    <r>
      <rPr>
        <rFont val="Arial"/>
        <color theme="1"/>
      </rPr>
      <t xml:space="preserve">Dashboard </t>
    </r>
    <r>
      <rPr>
        <rFont val="Arial"/>
        <b/>
        <color theme="1"/>
      </rPr>
      <t>2</t>
    </r>
    <r>
      <rPr>
        <rFont val="Arial"/>
        <color theme="1"/>
      </rPr>
      <t xml:space="preserve"> (</t>
    </r>
    <r>
      <rPr>
        <rFont val="Arial"/>
        <b/>
        <color theme="1"/>
      </rPr>
      <t>adapted</t>
    </r>
    <r>
      <rPr>
        <rFont val="Arial"/>
        <color theme="1"/>
      </rPr>
      <t xml:space="preserve"> version of the information overload dashboard)</t>
    </r>
  </si>
  <si>
    <t>D3-Q2</t>
  </si>
  <si>
    <r>
      <rPr>
        <rFont val="Arial"/>
        <color theme="1"/>
      </rPr>
      <t xml:space="preserve">Dashboard </t>
    </r>
    <r>
      <rPr>
        <rFont val="Arial"/>
        <b/>
        <color theme="1"/>
      </rPr>
      <t>3</t>
    </r>
    <r>
      <rPr>
        <rFont val="Arial"/>
        <color theme="1"/>
      </rPr>
      <t xml:space="preserve"> (</t>
    </r>
    <r>
      <rPr>
        <rFont val="Arial"/>
        <b/>
        <color theme="1"/>
      </rPr>
      <t>problematic</t>
    </r>
    <r>
      <rPr>
        <rFont val="Arial"/>
        <color theme="1"/>
      </rPr>
      <t xml:space="preserve"> version of the inappropriate data order and grouping dashboard)</t>
    </r>
  </si>
  <si>
    <t>D4-Q2</t>
  </si>
  <si>
    <r>
      <rPr>
        <rFont val="Arial"/>
        <color theme="1"/>
      </rPr>
      <t xml:space="preserve">Dashboard </t>
    </r>
    <r>
      <rPr>
        <rFont val="Arial"/>
        <b/>
        <color theme="1"/>
      </rPr>
      <t>4</t>
    </r>
    <r>
      <rPr>
        <rFont val="Arial"/>
        <color theme="1"/>
      </rPr>
      <t xml:space="preserve"> (</t>
    </r>
    <r>
      <rPr>
        <rFont val="Arial"/>
        <b/>
        <color theme="1"/>
      </rPr>
      <t>adapted</t>
    </r>
    <r>
      <rPr>
        <rFont val="Arial"/>
        <color theme="1"/>
      </rPr>
      <t xml:space="preserve"> version of the inappropriate data order and grouping dashboard)</t>
    </r>
  </si>
  <si>
    <t>D5-Q1</t>
  </si>
  <si>
    <r>
      <rPr>
        <rFont val="Arial"/>
        <color theme="1"/>
      </rPr>
      <t xml:space="preserve">Dashboard </t>
    </r>
    <r>
      <rPr>
        <rFont val="Arial"/>
        <b/>
        <color theme="1"/>
      </rPr>
      <t>5</t>
    </r>
    <r>
      <rPr>
        <rFont val="Arial"/>
        <color theme="1"/>
      </rPr>
      <t xml:space="preserve"> (</t>
    </r>
    <r>
      <rPr>
        <rFont val="Arial"/>
        <b/>
        <color theme="1"/>
      </rPr>
      <t>problematic</t>
    </r>
    <r>
      <rPr>
        <rFont val="Arial"/>
        <color theme="1"/>
      </rPr>
      <t xml:space="preserve"> version of the ineffective data presentation dashboard)</t>
    </r>
  </si>
  <si>
    <t>D6-Q1</t>
  </si>
  <si>
    <r>
      <rPr>
        <rFont val="Arial"/>
        <color theme="1"/>
      </rPr>
      <t xml:space="preserve">Dashboard </t>
    </r>
    <r>
      <rPr>
        <rFont val="Arial"/>
        <b/>
        <color theme="1"/>
      </rPr>
      <t>6</t>
    </r>
    <r>
      <rPr>
        <rFont val="Arial"/>
        <color theme="1"/>
      </rPr>
      <t xml:space="preserve"> (</t>
    </r>
    <r>
      <rPr>
        <rFont val="Arial"/>
        <b/>
        <color theme="1"/>
      </rPr>
      <t>adapted</t>
    </r>
    <r>
      <rPr>
        <rFont val="Arial"/>
        <color theme="1"/>
      </rPr>
      <t xml:space="preserve"> version of the ineffective data presentation dashboard)</t>
    </r>
  </si>
  <si>
    <t>D7-Q2</t>
  </si>
  <si>
    <r>
      <rPr>
        <rFont val="Arial"/>
        <color theme="1"/>
      </rPr>
      <t xml:space="preserve">Dashboard </t>
    </r>
    <r>
      <rPr>
        <rFont val="Arial"/>
        <b/>
        <color theme="1"/>
      </rPr>
      <t>7</t>
    </r>
    <r>
      <rPr>
        <rFont val="Arial"/>
        <color theme="1"/>
      </rPr>
      <t xml:space="preserve"> (</t>
    </r>
    <r>
      <rPr>
        <rFont val="Arial"/>
        <b/>
        <color theme="1"/>
      </rPr>
      <t>problematic</t>
    </r>
    <r>
      <rPr>
        <rFont val="Arial"/>
        <color theme="1"/>
      </rPr>
      <t xml:space="preserve"> version of the misaligned visual literacy expectations dashboard)</t>
    </r>
  </si>
  <si>
    <t>D8-Q2</t>
  </si>
  <si>
    <r>
      <rPr>
        <rFont val="Arial"/>
        <color theme="1"/>
      </rPr>
      <t xml:space="preserve">Dashboard </t>
    </r>
    <r>
      <rPr>
        <rFont val="Arial"/>
        <b/>
        <color theme="1"/>
      </rPr>
      <t>8</t>
    </r>
    <r>
      <rPr>
        <rFont val="Arial"/>
        <color theme="1"/>
      </rPr>
      <t xml:space="preserve"> (</t>
    </r>
    <r>
      <rPr>
        <rFont val="Arial"/>
        <b/>
        <color theme="1"/>
      </rPr>
      <t>problematic</t>
    </r>
    <r>
      <rPr>
        <rFont val="Arial"/>
        <color theme="1"/>
      </rPr>
      <t xml:space="preserve"> version of the misaligned visual literacy expectations dashboard)</t>
    </r>
  </si>
  <si>
    <t>Pattern (0.55, gap=4)</t>
  </si>
  <si>
    <t>Support</t>
  </si>
  <si>
    <t>Split</t>
  </si>
  <si>
    <t>Abstracted</t>
  </si>
  <si>
    <t>Length</t>
  </si>
  <si>
    <t>28, 109, 26, 28</t>
  </si>
  <si>
    <t>Code</t>
  </si>
  <si>
    <t>Event-element</t>
  </si>
  <si>
    <t>Meaning</t>
  </si>
  <si>
    <t>12, 30, 18, 19, 20</t>
  </si>
  <si>
    <t>mhover-bs-select</t>
  </si>
  <si>
    <t>explore country filter</t>
  </si>
  <si>
    <t>12, 30, 19, 20</t>
  </si>
  <si>
    <t>mhover-div_test</t>
  </si>
  <si>
    <t>explore view filter</t>
  </si>
  <si>
    <t>6, 6, 6, 6</t>
  </si>
  <si>
    <t>hover-DashboardPage</t>
  </si>
  <si>
    <t>explore page</t>
  </si>
  <si>
    <t>28, 28, 109, 26</t>
  </si>
  <si>
    <t>mhover-DashboardPage</t>
  </si>
  <si>
    <t>4, 16, 115, 29</t>
  </si>
  <si>
    <t>hover-_DIV1_DIV1_DIV1_SECTION1_DIV3_DIV1_DIV1_DIV2</t>
  </si>
  <si>
    <t>goto Q</t>
  </si>
  <si>
    <t>9, 4, 16, 115</t>
  </si>
  <si>
    <t>hover-_DIV1_DIV1_DIV1_SECTION1_DIV3_DIV3_DIV1_DIV1_BUTTON1</t>
  </si>
  <si>
    <t>42, 23, 24, 23</t>
  </si>
  <si>
    <t>click-bs-select</t>
  </si>
  <si>
    <t>use country filter</t>
  </si>
  <si>
    <t>28, 28, 26, 28</t>
  </si>
  <si>
    <t>click-div_test</t>
  </si>
  <si>
    <t>filter globally</t>
  </si>
  <si>
    <t>28, 26, 28, 6</t>
  </si>
  <si>
    <t>hover-_DIV1_DIV1_DIV1_SECTION1_DIV2</t>
  </si>
  <si>
    <t>6, 32, 4, 16</t>
  </si>
  <si>
    <t>hover-_DIV1_DIV1_DIV1_SECTION1_DIV3_DIV3_DIV1_DIV1_BUTTON1_DIV1_DIV1_DIV1</t>
  </si>
  <si>
    <t>change-p1</t>
  </si>
  <si>
    <t>hover-_DIV1_DIV1_DIV1_SECTION1_DIV3_DIV1_DIV1_DIV2_DIV1_DIV2</t>
  </si>
  <si>
    <t>read aTitle</t>
  </si>
  <si>
    <t>mhover-SelectViewGlobalFilter</t>
  </si>
  <si>
    <t>change-select1</t>
  </si>
  <si>
    <t>use view filter</t>
  </si>
  <si>
    <t>hover-_DIV1_DIV1_DIV1_SECTION1_DIV1_DIV1</t>
  </si>
  <si>
    <t>read db title</t>
  </si>
  <si>
    <t>click-_DIV1_DIV1_DIV1_SECTION1_DIV3_DIV3_DIV1_DIV1_BUTTON1_DIV1_DIV1_DIV1</t>
  </si>
  <si>
    <t>hover-SelectViewGlobalFilter</t>
  </si>
  <si>
    <t>hover-aTitle</t>
  </si>
  <si>
    <t>31, 48, 49, 50, 51</t>
  </si>
  <si>
    <t>12, 39, 87, 88</t>
  </si>
  <si>
    <t>14, 12, 39, 87</t>
  </si>
  <si>
    <t>3, 14, 12, 39</t>
  </si>
  <si>
    <t>hover-aNumOrPercent</t>
  </si>
  <si>
    <t>read aNumOrPercent</t>
  </si>
  <si>
    <t>31, 31, 49, 50, 51</t>
  </si>
  <si>
    <t>hover-_DIV1_DIV1_DIV1_SECTION1_DIV3_DIV1</t>
  </si>
  <si>
    <t>3, 32, 12, 39</t>
  </si>
  <si>
    <t>29, 61, 62, 63, 64</t>
  </si>
  <si>
    <t>48, 31, 49, 50, 51</t>
  </si>
  <si>
    <t>31, 48, 31, 50, 51</t>
  </si>
  <si>
    <t>change-ag1_d2a</t>
  </si>
  <si>
    <t>use age filter</t>
  </si>
  <si>
    <t>hover-bs-select</t>
  </si>
  <si>
    <t>KEY</t>
  </si>
  <si>
    <t>6, 28, 29, 28</t>
  </si>
  <si>
    <t>5, 6, 6, 6</t>
  </si>
  <si>
    <t>6, 8, 9, 67</t>
  </si>
  <si>
    <t>hover-_DIV1_DIV1_DIV1_SECTION1_DIV4_DIV1_DIV1</t>
  </si>
  <si>
    <t>customise ch1</t>
  </si>
  <si>
    <t>6, 8, 9, 6</t>
  </si>
  <si>
    <t>hover-frame</t>
  </si>
  <si>
    <t>explore chart1</t>
  </si>
  <si>
    <t>3, 5, 6, 6</t>
  </si>
  <si>
    <t>mhover-id1</t>
  </si>
  <si>
    <t>custom selector</t>
  </si>
  <si>
    <t>19, 20, 21, 19</t>
  </si>
  <si>
    <t>6, 6, 6, 8</t>
  </si>
  <si>
    <t>go to Q</t>
  </si>
  <si>
    <t>click-Country</t>
  </si>
  <si>
    <t>6, 7, 6, 8, 9</t>
  </si>
  <si>
    <t>mhover-Country</t>
  </si>
  <si>
    <t>5, 6, 7, 6, 8</t>
  </si>
  <si>
    <t>mhover-Continent</t>
  </si>
  <si>
    <t>explore continent filter</t>
  </si>
  <si>
    <t>25, 26, 31, 25, 26, 31</t>
  </si>
  <si>
    <t>mhover-line</t>
  </si>
  <si>
    <t>read chart1</t>
  </si>
  <si>
    <t>25, 26, 25, 6</t>
  </si>
  <si>
    <t>6, 8, 9, 8</t>
  </si>
  <si>
    <t>click-Continent</t>
  </si>
  <si>
    <t>use continent filter</t>
  </si>
  <si>
    <t>25, 26, 31, 25, 31</t>
  </si>
  <si>
    <t>click-id1</t>
  </si>
  <si>
    <t>8, 9, 8, 6</t>
  </si>
  <si>
    <t>hover-Continent</t>
  </si>
  <si>
    <t>6, 8, 8, 6</t>
  </si>
  <si>
    <t>6, 8, 6, 6</t>
  </si>
  <si>
    <t>change-id1</t>
  </si>
  <si>
    <t>25, 26, 31, 26, 31</t>
  </si>
  <si>
    <t>change-c2</t>
  </si>
  <si>
    <t>25, 26, 31, 25, 25</t>
  </si>
  <si>
    <t>change-c1</t>
  </si>
  <si>
    <t>5, 6, 6, 8, 9</t>
  </si>
  <si>
    <t>5, 28, 29, 28</t>
  </si>
  <si>
    <t>6, 8, 9, 9</t>
  </si>
  <si>
    <t>6, 6, 8, 8</t>
  </si>
  <si>
    <t>5, 6, 8, 9</t>
  </si>
  <si>
    <t>5, 6, 6, 9</t>
  </si>
  <si>
    <t>3, 6, 6, 8</t>
  </si>
  <si>
    <t>6, 23, 25, 26, 27, 25</t>
  </si>
  <si>
    <t>29, 28, 25, 25, 26, 31, 25</t>
  </si>
  <si>
    <t>28, 29, 28, 25, 25, 25</t>
  </si>
  <si>
    <t>29, 28, 25, 25, 26, 25</t>
  </si>
  <si>
    <t>25, 25, 25, 26, 31, 25</t>
  </si>
  <si>
    <t>6, 23, 25, 26, 27, 5</t>
  </si>
  <si>
    <t>23, 24, 23, 25, 26, 27, 25</t>
  </si>
  <si>
    <t>6, 6, 9, 67</t>
  </si>
  <si>
    <t>6, 6, 8, 67</t>
  </si>
  <si>
    <t>6, 23, 27, 25</t>
  </si>
  <si>
    <t>40, 5, 6, 6</t>
  </si>
  <si>
    <t>6, 6, 9, 9</t>
  </si>
  <si>
    <t>6, 9, 8, 6</t>
  </si>
  <si>
    <t>9, 8, 6, 6</t>
  </si>
  <si>
    <t>5, 7, 6, 6</t>
  </si>
  <si>
    <t>3, 6, 7, 6</t>
  </si>
  <si>
    <t>29, 25, 25, 25, 25</t>
  </si>
  <si>
    <t>23, 24, 26, 27, 25</t>
  </si>
  <si>
    <t>23, 26, 27, 25, 5</t>
  </si>
  <si>
    <t>23, 25, 27, 25, 5</t>
  </si>
  <si>
    <t>6, 23, 26, 27, 5</t>
  </si>
  <si>
    <t>6, 7, 6, 8, 6</t>
  </si>
  <si>
    <t>29, 25, 25, 25, 26, 31</t>
  </si>
  <si>
    <t>25, 26, 25, 26, 31, 25</t>
  </si>
  <si>
    <t>6, 24, 25, 26, 27, 25</t>
  </si>
  <si>
    <t>24, 25, 26, 27, 25, 5</t>
  </si>
  <si>
    <t>6, 23, 24, 25, 26, 27</t>
  </si>
  <si>
    <t>6, 24, 23, 25, 26, 27</t>
  </si>
  <si>
    <t>6, 23, 23, 25, 26, 27</t>
  </si>
  <si>
    <t>6, 23, 24, 23, 26, 27</t>
  </si>
  <si>
    <t>6, 23, 24, 23, 25, 27</t>
  </si>
  <si>
    <t>23, 24, 23, 25, 26, 27, 5</t>
  </si>
  <si>
    <t>1, 5, 1, 1</t>
  </si>
  <si>
    <t>1, 1, 1, 1</t>
  </si>
  <si>
    <t>1, 33, 33, 1</t>
  </si>
  <si>
    <t>1, 1, 5, 1</t>
  </si>
  <si>
    <t>4, 1, 33, 42</t>
  </si>
  <si>
    <t>1, 1, 28, 14</t>
  </si>
  <si>
    <t>33, 1, 5, 1</t>
  </si>
  <si>
    <t>1, 42, 33, 1</t>
  </si>
  <si>
    <t>1, 15, 22, 15</t>
  </si>
  <si>
    <t>1, 1, 33, 42, 1</t>
  </si>
  <si>
    <t>1, 28, 14, 23, 23, 23, 24, 29, 23</t>
  </si>
  <si>
    <t>1, 14, 28, 14, 23, 23, 24, 29, 23</t>
  </si>
  <si>
    <t>1, 33, 42, 33</t>
  </si>
  <si>
    <t>17, 18, 19, 17</t>
  </si>
  <si>
    <t>1, 1, 33, 34</t>
  </si>
  <si>
    <t>1, 1, 33, 33</t>
  </si>
  <si>
    <t>mscrolls-bs-select</t>
  </si>
  <si>
    <t>navigate country filter</t>
  </si>
  <si>
    <t>1, 1, 1, 33</t>
  </si>
  <si>
    <t>4, 1, 1, 1</t>
  </si>
  <si>
    <t>1, 5, 1, 33, 42</t>
  </si>
  <si>
    <t>23, 24, 23, 1, 1</t>
  </si>
  <si>
    <t>4, 1, 5, 1, 33</t>
  </si>
  <si>
    <t>23, 23, 23, 23, 23, 24, 29, 23</t>
  </si>
  <si>
    <t>1, 14, 23, 23, 23, 24, 29, 23</t>
  </si>
  <si>
    <t>23, 23, 24, 29, 23, 23, 24, 29, 23</t>
  </si>
  <si>
    <t>1, 1, 42, 34</t>
  </si>
  <si>
    <t>23, 23, 1, 1</t>
  </si>
  <si>
    <t>1, 1, 1, 5</t>
  </si>
  <si>
    <t>1, 33, 42, 34, 1</t>
  </si>
  <si>
    <t>23, 23, 23, 24, 23, 24</t>
  </si>
  <si>
    <t>23, 23, 23, 23, 24, 23, 23</t>
  </si>
  <si>
    <t>14, 28, 23, 23, 23, 23, 23</t>
  </si>
  <si>
    <t>23, 24, 29, 23, 23, 23, 23, 23</t>
  </si>
  <si>
    <t>23, 23, 24, 23, 23, 23, 24, 23</t>
  </si>
  <si>
    <t>1, 14, 28, 14, 23, 23, 23, 23</t>
  </si>
  <si>
    <t>23, 24, 29, 23, 23, 23, 24, 29, 23</t>
  </si>
  <si>
    <t>14, 28, 14, 23, 24, 29, 23, 24, 29</t>
  </si>
  <si>
    <t>14, 28, 14, 23, 24, 23, 24, 29, 23</t>
  </si>
  <si>
    <t>14, 28, 14, 23, 23, 23, 24, 29, 23</t>
  </si>
  <si>
    <t>1, 28, 14, 23, 23, 24, 29, 23, 23</t>
  </si>
  <si>
    <t>28, 14, 23, 23, 24, 29, 23, 24, 29, 23</t>
  </si>
  <si>
    <t>5, 33, 42, 34</t>
  </si>
  <si>
    <t>42, 34, 33, 1</t>
  </si>
  <si>
    <t>33, 42, 33, 1</t>
  </si>
  <si>
    <t>4, 5, 33, 42</t>
  </si>
  <si>
    <t>5, 33, 42, 1</t>
  </si>
  <si>
    <t>42, 33, 1, 1</t>
  </si>
  <si>
    <t>23, 24, 23, 4</t>
  </si>
  <si>
    <t>1, 1, 23, 23</t>
  </si>
  <si>
    <t>33, 1, 1, 1</t>
  </si>
  <si>
    <t>1, 1, 14, 14</t>
  </si>
  <si>
    <t>1, 1, 14, 1</t>
  </si>
  <si>
    <t>1, 5, 1, 4</t>
  </si>
  <si>
    <t>23, 24, 29, 23, 1</t>
  </si>
  <si>
    <t>23, 23, 24, 23, 1</t>
  </si>
  <si>
    <t>1, 22, 15, 23, 25</t>
  </si>
  <si>
    <t>1, 33, 42, 1, 1</t>
  </si>
  <si>
    <t>23, 30, 23, 24, 29, 23</t>
  </si>
  <si>
    <t>23, 30, 23, 23, 24, 29</t>
  </si>
  <si>
    <t>23, 23, 23, 29, 23, 24</t>
  </si>
  <si>
    <t>24, 23, 24, 23, 23, 23</t>
  </si>
  <si>
    <t>15, 22, 23, 24, 25, 23</t>
  </si>
  <si>
    <t>15, 22, 15, 23, 24, 25</t>
  </si>
  <si>
    <t>23, 23, 23, 23, 29, 23, 23</t>
  </si>
  <si>
    <t>23, 24, 23, 23, 24, 23, 23</t>
  </si>
  <si>
    <t>1, 23, 23, 23, 24, 29, 23</t>
  </si>
  <si>
    <t>14, 28, 23, 24, 29, 23, 24, 29</t>
  </si>
  <si>
    <t>23, 23, 23, 24, 29, 23, 23, 23</t>
  </si>
  <si>
    <t>14, 28, 23, 24, 23, 24, 29, 23</t>
  </si>
  <si>
    <t>23, 24, 23, 23, 23, 23, 24, 23</t>
  </si>
  <si>
    <t>14, 28, 14, 24, 29, 23, 24, 29</t>
  </si>
  <si>
    <t>1, 14, 23, 24, 29, 23, 24, 29</t>
  </si>
  <si>
    <t>1, 14, 28, 23, 23, 23, 29, 23</t>
  </si>
  <si>
    <t>1, 14, 23, 23, 24, 29, 23, 23</t>
  </si>
  <si>
    <t>1, 14, 28, 14, 23, 24, 29, 23</t>
  </si>
  <si>
    <t>23, 24, 29, 23, 24, 29, 23, 24, 29</t>
  </si>
  <si>
    <t>23, 24, 29, 23, 29, 23, 24, 29, 23</t>
  </si>
  <si>
    <t>23, 24, 29, 23, 24, 29, 23, 29, 23</t>
  </si>
  <si>
    <t>28, 23, 23, 24, 29, 23, 24, 29, 23</t>
  </si>
  <si>
    <t>23, 24, 29, 23, 24, 23, 24, 29, 23</t>
  </si>
  <si>
    <t>23, 24, 29, 23, 23, 23, 23, 24, 29</t>
  </si>
  <si>
    <t>23, 23, 24, 29, 23, 23, 23, 24, 29</t>
  </si>
  <si>
    <t>28, 14, 23, 23, 23, 23, 23, 24, 29</t>
  </si>
  <si>
    <t>28, 14, 23, 23, 23, 24, 29, 23, 23</t>
  </si>
  <si>
    <t>14, 23, 23, 24, 29, 23, 23, 23, 23</t>
  </si>
  <si>
    <t>28, 14, 23, 23, 24, 23, 23, 23, 23</t>
  </si>
  <si>
    <t>14, 28, 14, 23, 23, 24, 29, 23, 23</t>
  </si>
  <si>
    <t>1, 28, 14, 23, 24, 23, 24, 29, 23</t>
  </si>
  <si>
    <t>28, 14, 23, 23, 24, 29, 23, 23, 29, 23</t>
  </si>
  <si>
    <t>28, 14, 23, 23, 29, 23, 23, 24, 29, 23</t>
  </si>
  <si>
    <t>1, 12, 1, 6</t>
  </si>
  <si>
    <t>1, 1, 6, 7, 8</t>
  </si>
  <si>
    <t>12, 5, 13, 19</t>
  </si>
  <si>
    <t>hover-_DIV1_DIV1_DIV1_SECTION1_DIV3_DIV1_DIV1</t>
  </si>
  <si>
    <t>explore date filter</t>
  </si>
  <si>
    <t>1, 17, 1, 6</t>
  </si>
  <si>
    <t>read ch1</t>
  </si>
  <si>
    <t>23, 1, 12, 1</t>
  </si>
  <si>
    <t>mhover-dr_d5a</t>
  </si>
  <si>
    <t>12, 1, 6, 7</t>
  </si>
  <si>
    <t>hover-frame_d5a</t>
  </si>
  <si>
    <t>1, 1, 7, 8</t>
  </si>
  <si>
    <t>hover-dr_d5a</t>
  </si>
  <si>
    <t>1, 6, 7, 1</t>
  </si>
  <si>
    <t>23, 1, 17, 1</t>
  </si>
  <si>
    <t>change-dr_d5a</t>
  </si>
  <si>
    <t>use date filter</t>
  </si>
  <si>
    <t>1, 6, 1, 17</t>
  </si>
  <si>
    <t>click-dr_d5a</t>
  </si>
  <si>
    <t>1, 1, 6, 1</t>
  </si>
  <si>
    <t>17, 1, 6, 7</t>
  </si>
  <si>
    <t>12, 1, 6, 8</t>
  </si>
  <si>
    <t>23, 1, 6, 8</t>
  </si>
  <si>
    <t>23, 1, 6, 1</t>
  </si>
  <si>
    <t>1, 6, 7, 6</t>
  </si>
  <si>
    <t>1, 6, 6, 1</t>
  </si>
  <si>
    <t>23, 1, 1, 6, 7</t>
  </si>
  <si>
    <t>4, 23, 1, 1, 6</t>
  </si>
  <si>
    <t>5, 19, 23, 1</t>
  </si>
  <si>
    <t>23, 17, 1, 6</t>
  </si>
  <si>
    <t>1, 12, 13, 19</t>
  </si>
  <si>
    <t>5, 13, 19, 1</t>
  </si>
  <si>
    <t>1, 6, 8, 1</t>
  </si>
  <si>
    <t>5, 13, 19, 23</t>
  </si>
  <si>
    <t>12, 5, 19, 23</t>
  </si>
  <si>
    <t>12, 5, 19, 1</t>
  </si>
  <si>
    <t>1, 12, 5, 19</t>
  </si>
  <si>
    <t>23, 1, 1, 7</t>
  </si>
  <si>
    <t>1, 12, 5, 13</t>
  </si>
  <si>
    <t>1, 12, 6, 7</t>
  </si>
  <si>
    <t>6, 7, 6, 1</t>
  </si>
  <si>
    <t>1, 1, 1, 6</t>
  </si>
  <si>
    <t>12, 13, 19, 23, 1</t>
  </si>
  <si>
    <t>14, 1, 3, 1</t>
  </si>
  <si>
    <t>1, 6, 36, 37</t>
  </si>
  <si>
    <t>14, 1, 28, 1</t>
  </si>
  <si>
    <t>1, 28, 1, 6</t>
  </si>
  <si>
    <t>14, 1, 1, 6</t>
  </si>
  <si>
    <t>click-dr_d6a</t>
  </si>
  <si>
    <t>3, 8, 9, 10, 14</t>
  </si>
  <si>
    <t>hover-dr_d6a</t>
  </si>
  <si>
    <t>9, 10, 14, 3</t>
  </si>
  <si>
    <t>hover-frame_d6a</t>
  </si>
  <si>
    <t>14, 3, 1, 6</t>
  </si>
  <si>
    <t>1, 3, 8, 9</t>
  </si>
  <si>
    <t>mhover-dr_d6a</t>
  </si>
  <si>
    <t>1, 3, 1, 6, 36</t>
  </si>
  <si>
    <t>change-dr_d6a</t>
  </si>
  <si>
    <t>8, 9, 10, 16</t>
  </si>
  <si>
    <t>1, 3, 9, 10</t>
  </si>
  <si>
    <t>mhover-bar1_d6a</t>
  </si>
  <si>
    <t>2, 14, 1, 3</t>
  </si>
  <si>
    <t>14, 28, 1, 6</t>
  </si>
  <si>
    <t>14, 1, 28, 6</t>
  </si>
  <si>
    <t>1, 3, 1, 36</t>
  </si>
  <si>
    <t>1, 3, 8, 10</t>
  </si>
  <si>
    <t>2, 1, 1, 6</t>
  </si>
  <si>
    <t>8, 10, 16, 14</t>
  </si>
  <si>
    <t>1, 6, 36, 1</t>
  </si>
  <si>
    <t>14, 1, 3, 8</t>
  </si>
  <si>
    <t>2, 14, 3, 1</t>
  </si>
  <si>
    <t>3, 9, 10, 16, 14</t>
  </si>
  <si>
    <t>8, 9, 10, 14, 1</t>
  </si>
  <si>
    <t>1, 8, 9, 10, 14</t>
  </si>
  <si>
    <t>1, 6, 1, 1</t>
  </si>
  <si>
    <t>1, 6, 60, 60</t>
  </si>
  <si>
    <t>20, 1, 1, 6, 1</t>
  </si>
  <si>
    <t>1, 1, 6, 60, 50</t>
  </si>
  <si>
    <t>expl country filter</t>
  </si>
  <si>
    <t>1, 6, 60, 6, 1</t>
  </si>
  <si>
    <t>hover-dr_d7b</t>
  </si>
  <si>
    <t>expl date filter</t>
  </si>
  <si>
    <t>1, 6, 60, 50, 1</t>
  </si>
  <si>
    <t>expl continent filter</t>
  </si>
  <si>
    <t>1, 1, 6, 60, 1</t>
  </si>
  <si>
    <t>15, 16, 15, 20, 1</t>
  </si>
  <si>
    <t>hover-frame_d7b</t>
  </si>
  <si>
    <t>22, 21, 22, 15, 15, 15</t>
  </si>
  <si>
    <t>1, 60, 6, 1</t>
  </si>
  <si>
    <t>1, 1, 60, 1</t>
  </si>
  <si>
    <t>mhover-line_d7b</t>
  </si>
  <si>
    <t>1, 6, 50, 1</t>
  </si>
  <si>
    <t>1, 8, 15, 16, 17</t>
  </si>
  <si>
    <t>20, 1, 5, 1, 1</t>
  </si>
  <si>
    <t>mchange-dr_d7b</t>
  </si>
  <si>
    <t>1, 5, 1, 6, 1</t>
  </si>
  <si>
    <t>click-dr_d7b</t>
  </si>
  <si>
    <t>15, 23, 15, 16, 25, 15</t>
  </si>
  <si>
    <t>15, 23, 15, 15, 16, 25</t>
  </si>
  <si>
    <t>15, 15, 15, 16, 25, 15</t>
  </si>
  <si>
    <t>mhover-id1_d7b</t>
  </si>
  <si>
    <t>expl custom selector</t>
  </si>
  <si>
    <t>1, 22, 21, 22, 15, 15</t>
  </si>
  <si>
    <t>change-dr_d7b</t>
  </si>
  <si>
    <t>1, 2, 1</t>
  </si>
  <si>
    <t>change-c1_d7b</t>
  </si>
  <si>
    <t>1, 60, 50, 1</t>
  </si>
  <si>
    <t>change-c2_d7b</t>
  </si>
  <si>
    <t>9, 30, 31, 40</t>
  </si>
  <si>
    <t>click-id1_d7b</t>
  </si>
  <si>
    <t>use custom selector</t>
  </si>
  <si>
    <t>6, 50, 6, 1</t>
  </si>
  <si>
    <t>hover-DataTables_Table</t>
  </si>
  <si>
    <t>customise &amp; read aTable</t>
  </si>
  <si>
    <t>20, 5, 6, 1</t>
  </si>
  <si>
    <t>change-id1_d7b</t>
  </si>
  <si>
    <t>1, 6, 1, 20</t>
  </si>
  <si>
    <t>1, 20, 1, 1</t>
  </si>
  <si>
    <t>5, 1, 6, 60, 50</t>
  </si>
  <si>
    <t>15, 23, 16, 25, 15</t>
  </si>
  <si>
    <t>15, 23, 15, 25, 15</t>
  </si>
  <si>
    <t>15, 23, 15, 15, 25</t>
  </si>
  <si>
    <t>20, 1, 6, 60, 1</t>
  </si>
  <si>
    <t>21, 15, 15, 15, 15</t>
  </si>
  <si>
    <t>20, 1, 1, 6, 50</t>
  </si>
  <si>
    <t>15, 15, 15, 16, 15</t>
  </si>
  <si>
    <t>1, 1, 6, 60, 6</t>
  </si>
  <si>
    <t>46, 20, 1, 1, 6</t>
  </si>
  <si>
    <t>15, 16, 17, 20, 1</t>
  </si>
  <si>
    <t>21, 22, 15, 23, 15, 15</t>
  </si>
  <si>
    <t>21, 22, 15, 15, 16, 25, 15</t>
  </si>
  <si>
    <t>15, 15, 16, 25, 15, 16, 25</t>
  </si>
  <si>
    <t>8, 14, 8, 15, 16, 17, 15, 20</t>
  </si>
  <si>
    <t>5, 6, 60, 50</t>
  </si>
  <si>
    <t>1, 6, 50, 60</t>
  </si>
  <si>
    <t>60, 50, 6, 1</t>
  </si>
  <si>
    <t>15, 23, 25, 15</t>
  </si>
  <si>
    <t>46, 20, 1, 5</t>
  </si>
  <si>
    <t>5, 6, 60, 1</t>
  </si>
  <si>
    <t>46, 20, 5, 1</t>
  </si>
  <si>
    <t>3, 46, 20, 1</t>
  </si>
  <si>
    <t>46, 1, 5, 1</t>
  </si>
  <si>
    <t>6, 1, 5, 1</t>
  </si>
  <si>
    <t>1, 6, 60, 50, 6</t>
  </si>
  <si>
    <t>15, 16, 17, 20, 22</t>
  </si>
  <si>
    <t>21, 22, 15, 16, 15</t>
  </si>
  <si>
    <t>16, 15, 16, 25, 15</t>
  </si>
  <si>
    <t>15, 15, 15, 25, 15</t>
  </si>
  <si>
    <t>22, 15, 15, 15, 15</t>
  </si>
  <si>
    <t>15, 16, 17, 15, 1</t>
  </si>
  <si>
    <t>1, 10, 11, 12, 10</t>
  </si>
  <si>
    <t>3, 20, 1, 1, 6</t>
  </si>
  <si>
    <t>22, 22, 15, 15, 16, 25</t>
  </si>
  <si>
    <t>21, 22, 15, 15, 25, 15</t>
  </si>
  <si>
    <t>15, 15, 25, 15, 16, 25</t>
  </si>
  <si>
    <t>15, 15, 16, 25, 15, 25</t>
  </si>
  <si>
    <t>21, 15, 16, 15, 16, 25</t>
  </si>
  <si>
    <t>15, 15, 16, 25, 15, 15</t>
  </si>
  <si>
    <t>20, 1, 5, 1, 6, 60</t>
  </si>
  <si>
    <t>8, 14, 8, 15, 15, 20</t>
  </si>
  <si>
    <t>1, 8, 14, 8, 15, 17</t>
  </si>
  <si>
    <t>21, 22, 15, 15, 15, 16, 25</t>
  </si>
  <si>
    <t>8, 14, 8, 16, 17, 15, 20</t>
  </si>
  <si>
    <t>15, 13, 14, 15</t>
  </si>
  <si>
    <t>expl page</t>
  </si>
  <si>
    <t>30, 4, 1, 1</t>
  </si>
  <si>
    <t>mhover-id1_d8b</t>
  </si>
  <si>
    <t>16, 21, 29, 16, 16</t>
  </si>
  <si>
    <t>hover-frame_d8b</t>
  </si>
  <si>
    <t>4, 1, 5, 1, 6</t>
  </si>
  <si>
    <t>1, 1, 1, 6, 1</t>
  </si>
  <si>
    <t>4, 5, 1, 6</t>
  </si>
  <si>
    <t>mhover-line_d8b</t>
  </si>
  <si>
    <t>1, 1, 6, 19, 1</t>
  </si>
  <si>
    <t>4, 1, 1, 6, 1</t>
  </si>
  <si>
    <t>change-c2_d8b</t>
  </si>
  <si>
    <t>1, 1, 6, 1, 1</t>
  </si>
  <si>
    <t>3, 30, 4, 1</t>
  </si>
  <si>
    <t>click-Country_d8b</t>
  </si>
  <si>
    <t>4, 1, 5, 1, 1</t>
  </si>
  <si>
    <t>1, 25, 26, 25</t>
  </si>
  <si>
    <t>mhover-Country_d8b</t>
  </si>
  <si>
    <t>1, 1, 1, 4</t>
  </si>
  <si>
    <t>click-id1_d8b</t>
  </si>
  <si>
    <t>1, 5, 1, 1, 1</t>
  </si>
  <si>
    <t>1, 1, 19, 6</t>
  </si>
  <si>
    <t>1, 6, 1, 6</t>
  </si>
  <si>
    <t>change-id1_d8b</t>
  </si>
  <si>
    <t>4, 1, 6, 19, 1</t>
  </si>
  <si>
    <t>30, 4, 1, 6</t>
  </si>
  <si>
    <t>change-c1_d8b</t>
  </si>
  <si>
    <t>1, 5, 6, 19</t>
  </si>
  <si>
    <t>1, 5, 1, 19</t>
  </si>
  <si>
    <t>5, 1, 6, 19, 1</t>
  </si>
  <si>
    <t>4, 1, 1, 6, 19</t>
  </si>
  <si>
    <t>1, 6, 19, 1, 1</t>
  </si>
  <si>
    <t>1, 1, 1, 19, 1</t>
  </si>
  <si>
    <t>4, 1, 5, 6, 1</t>
  </si>
  <si>
    <t>8, 9, 8, 16, 21, 22, 16, 4</t>
  </si>
  <si>
    <t>1, 8, 9, 8, 16, 21, 22, 16</t>
  </si>
  <si>
    <t>4, 25, 26, 25</t>
  </si>
  <si>
    <t>29, 16, 16, 16</t>
  </si>
  <si>
    <t>30, 4, 1, 5</t>
  </si>
  <si>
    <t>4, 5, 6, 19</t>
  </si>
  <si>
    <t>1, 6, 1, 5</t>
  </si>
  <si>
    <t>1, 6, 1, 4</t>
  </si>
  <si>
    <t>6, 1, 1, 1</t>
  </si>
  <si>
    <t>26, 16, 21, 16, 16</t>
  </si>
  <si>
    <t>16, 16, 21, 16, 16</t>
  </si>
  <si>
    <t>3, 4, 1, 1, 6</t>
  </si>
  <si>
    <t>4, 1, 1, 1, 1</t>
  </si>
  <si>
    <t>16, 16, 16, 21, 29, 16</t>
  </si>
  <si>
    <t>8, 9, 8, 22, 16, 4</t>
  </si>
  <si>
    <t>1, 8, 9, 8, 22, 16</t>
  </si>
  <si>
    <t>1, 9, 8, 16, 21, 22, 16</t>
  </si>
  <si>
    <t>16, 16, 27, 16</t>
  </si>
  <si>
    <t>16, 27, 16, 16</t>
  </si>
  <si>
    <t>21, 16, 16, 16</t>
  </si>
  <si>
    <t>1, 15, 13, 14</t>
  </si>
  <si>
    <t>30, 1, 5, 1</t>
  </si>
  <si>
    <t>30, 1, 1, 1</t>
  </si>
  <si>
    <t>4, 6, 19, 1</t>
  </si>
  <si>
    <t>6, 1, 6, 1</t>
  </si>
  <si>
    <t>3, 1, 1, 6</t>
  </si>
  <si>
    <t>16, 27, 16, 21, 29</t>
  </si>
  <si>
    <t>16, 16, 29, 16, 16</t>
  </si>
  <si>
    <t>16, 21, 16, 4, 1</t>
  </si>
  <si>
    <t>1, 6, 19, 6, 1</t>
  </si>
  <si>
    <t>1, 1, 19, 1, 1</t>
  </si>
  <si>
    <t>3, 4, 1, 5, 1</t>
  </si>
  <si>
    <t>5, 1, 6, 1, 1</t>
  </si>
  <si>
    <t>26, 25, 16, 16, 16, 16</t>
  </si>
  <si>
    <t>8, 16, 21, 22, 16, 1</t>
  </si>
  <si>
    <t>25, 26, 25, 16, 16, 21, 29, 16</t>
  </si>
  <si>
    <t>1, 8, 9, 8, 16, 21, 22, 4</t>
  </si>
  <si>
    <t>Further explanation</t>
  </si>
  <si>
    <t>country filter</t>
  </si>
  <si>
    <t>Country filter is used to filter the countries that are displayed on the dashboard.</t>
  </si>
  <si>
    <t>view filter</t>
  </si>
  <si>
    <t>View filter is used to filter the view that the user is seeing and interacting with on the dashboard. For example, it can switch the view between those who received one dose of vaccination or those who received two doses.</t>
  </si>
  <si>
    <t>Page is the background page of the dashboard.</t>
  </si>
  <si>
    <t>Since the task question of the experiment was displayed on the same dashboard page, this event represents going to that question.</t>
  </si>
  <si>
    <t>Reading any title or subtitle in the dashboard (e.g., a title of a chart).</t>
  </si>
  <si>
    <t>Reading the title of the dashboard.</t>
  </si>
  <si>
    <t>Reading any specific number of percentage displayed on the dashboard.</t>
  </si>
  <si>
    <t>Any local customisation event of the top left chart. Customisation events include expanding the chart to zoom on it, viewing data in raw format (tables), switching to an alternative type of chart, hiding a chart, removing its colours, filtering locally, searching within the data, downloading an picture of the current view, or reading more helping information about the data or the chart and how to read it.</t>
  </si>
  <si>
    <t>Exploring the top left chart in the dashboard.</t>
  </si>
  <si>
    <t>Instead of starting with no data, some dashboards have two or more countries selected randomly to give the user an example of how comparisons are made using the charts. Custom selector enables the user to change from the default countries to whatever countries the user requires.</t>
  </si>
  <si>
    <t>continent filter</t>
  </si>
  <si>
    <t>Continent filter is used to filter the continents that are displayed on the dashboard. For example, selecting Africa will populate the country filter with all African countries.</t>
  </si>
  <si>
    <t>Similar to exploring chart 1, but this includes multiple hovers which indicates further investigation of the chart.</t>
  </si>
  <si>
    <t>This event consists of multiple scrolls thus means the user is interacting with the country filter to find one or more countries of interest.</t>
  </si>
  <si>
    <t>date filter</t>
  </si>
  <si>
    <t>Date filter is used to filter the period of time for the displayed data (beginning and end) displayed on the dashboard.</t>
  </si>
  <si>
    <t>This event customises the chart by changing it from a chart to a data table.</t>
  </si>
</sst>
</file>

<file path=xl/styles.xml><?xml version="1.0" encoding="utf-8"?>
<styleSheet xmlns="http://schemas.openxmlformats.org/spreadsheetml/2006/main" xmlns:x14ac="http://schemas.microsoft.com/office/spreadsheetml/2009/9/ac" xmlns:mc="http://schemas.openxmlformats.org/markup-compatibility/2006">
  <fonts count="12">
    <font>
      <sz val="10.0"/>
      <color rgb="FF000000"/>
      <name val="Arial"/>
      <scheme val="minor"/>
    </font>
    <font>
      <b/>
      <sz val="11.0"/>
      <color theme="1"/>
      <name val="Arial"/>
      <scheme val="minor"/>
    </font>
    <font>
      <color theme="1"/>
      <name val="Arial"/>
      <scheme val="minor"/>
    </font>
    <font>
      <b/>
      <color theme="1"/>
      <name val="Arial"/>
      <scheme val="minor"/>
    </font>
    <font/>
    <font>
      <b/>
      <sz val="10.0"/>
      <color rgb="FFFFFFFF"/>
      <name val="Arial"/>
      <scheme val="minor"/>
    </font>
    <font>
      <sz val="11.0"/>
      <color theme="1"/>
      <name val="Arial"/>
      <scheme val="minor"/>
    </font>
    <font>
      <b/>
      <sz val="10.0"/>
      <color theme="1"/>
      <name val="Arial"/>
      <scheme val="minor"/>
    </font>
    <font>
      <b/>
      <i/>
      <color theme="1"/>
      <name val="Arial"/>
      <scheme val="minor"/>
    </font>
    <font>
      <b/>
      <color rgb="FFFFFFFF"/>
      <name val="Arial"/>
      <scheme val="minor"/>
    </font>
    <font>
      <color theme="1"/>
      <name val="Arial"/>
    </font>
    <font>
      <b/>
      <color theme="1"/>
      <name val="Arial"/>
    </font>
  </fonts>
  <fills count="8">
    <fill>
      <patternFill patternType="none"/>
    </fill>
    <fill>
      <patternFill patternType="lightGray"/>
    </fill>
    <fill>
      <patternFill patternType="solid">
        <fgColor rgb="FF274E13"/>
        <bgColor rgb="FF274E13"/>
      </patternFill>
    </fill>
    <fill>
      <patternFill patternType="solid">
        <fgColor rgb="FFD9EAD3"/>
        <bgColor rgb="FFD9EAD3"/>
      </patternFill>
    </fill>
    <fill>
      <patternFill patternType="solid">
        <fgColor rgb="FFDD7E6B"/>
        <bgColor rgb="FFDD7E6B"/>
      </patternFill>
    </fill>
    <fill>
      <patternFill patternType="solid">
        <fgColor rgb="FFFFF2CC"/>
        <bgColor rgb="FFFFF2CC"/>
      </patternFill>
    </fill>
    <fill>
      <patternFill patternType="solid">
        <fgColor rgb="FF7F6000"/>
        <bgColor rgb="FF7F6000"/>
      </patternFill>
    </fill>
    <fill>
      <patternFill patternType="solid">
        <fgColor rgb="FFFFE599"/>
        <bgColor rgb="FFFFE599"/>
      </patternFill>
    </fill>
  </fills>
  <borders count="1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80">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horizontal="center" vertical="center"/>
    </xf>
    <xf borderId="0" fillId="0" fontId="3" numFmtId="0" xfId="0" applyAlignment="1" applyFont="1">
      <alignment readingOrder="0"/>
    </xf>
    <xf borderId="0" fillId="0" fontId="2" numFmtId="2" xfId="0" applyFont="1" applyNumberFormat="1"/>
    <xf borderId="1" fillId="0" fontId="3" numFmtId="0" xfId="0" applyAlignment="1" applyBorder="1" applyFont="1">
      <alignment horizontal="center" readingOrder="0"/>
    </xf>
    <xf borderId="2" fillId="0" fontId="4" numFmtId="0" xfId="0" applyBorder="1" applyFont="1"/>
    <xf borderId="3" fillId="0" fontId="4" numFmtId="0" xfId="0" applyBorder="1" applyFont="1"/>
    <xf borderId="0" fillId="2" fontId="5" numFmtId="0" xfId="0" applyAlignment="1" applyFill="1" applyFont="1">
      <alignment horizontal="center" readingOrder="0" vertical="center"/>
    </xf>
    <xf borderId="0" fillId="0" fontId="6" numFmtId="0" xfId="0" applyAlignment="1" applyFont="1">
      <alignment readingOrder="0"/>
    </xf>
    <xf borderId="0" fillId="0" fontId="2" numFmtId="0" xfId="0" applyAlignment="1" applyFont="1">
      <alignment readingOrder="0"/>
    </xf>
    <xf borderId="0" fillId="0" fontId="2" numFmtId="2" xfId="0" applyAlignment="1" applyFont="1" applyNumberFormat="1">
      <alignment readingOrder="0"/>
    </xf>
    <xf borderId="4" fillId="0" fontId="7" numFmtId="0" xfId="0" applyAlignment="1" applyBorder="1" applyFont="1">
      <alignment readingOrder="0"/>
    </xf>
    <xf borderId="5" fillId="0" fontId="7" numFmtId="0" xfId="0" applyAlignment="1" applyBorder="1" applyFont="1">
      <alignment readingOrder="0"/>
    </xf>
    <xf borderId="6" fillId="0" fontId="7" numFmtId="0" xfId="0" applyAlignment="1" applyBorder="1" applyFont="1">
      <alignment readingOrder="0"/>
    </xf>
    <xf borderId="0" fillId="3" fontId="3" numFmtId="0" xfId="0" applyAlignment="1" applyFill="1" applyFont="1">
      <alignment horizontal="center" readingOrder="0" vertical="center"/>
    </xf>
    <xf borderId="0" fillId="3" fontId="2" numFmtId="0" xfId="0" applyAlignment="1" applyFont="1">
      <alignment horizontal="left" readingOrder="0" shrinkToFit="0" vertical="center" wrapText="1"/>
    </xf>
    <xf borderId="7" fillId="0" fontId="6" numFmtId="0" xfId="0" applyAlignment="1" applyBorder="1" applyFont="1">
      <alignment readingOrder="0"/>
    </xf>
    <xf borderId="8" fillId="0" fontId="2" numFmtId="2" xfId="0" applyBorder="1" applyFont="1" applyNumberFormat="1"/>
    <xf borderId="7" fillId="3" fontId="8" numFmtId="0" xfId="0" applyAlignment="1" applyBorder="1" applyFont="1">
      <alignment readingOrder="0"/>
    </xf>
    <xf borderId="0" fillId="3" fontId="8" numFmtId="0" xfId="0" applyAlignment="1" applyFont="1">
      <alignment readingOrder="0"/>
    </xf>
    <xf borderId="0" fillId="3" fontId="8" numFmtId="2" xfId="0" applyFont="1" applyNumberFormat="1"/>
    <xf borderId="8" fillId="3" fontId="8" numFmtId="2" xfId="0" applyBorder="1" applyFont="1" applyNumberFormat="1"/>
    <xf borderId="0" fillId="3" fontId="3" numFmtId="0" xfId="0" applyAlignment="1" applyFont="1">
      <alignment horizontal="center" readingOrder="0" shrinkToFit="0" vertical="center" wrapText="1"/>
    </xf>
    <xf borderId="0" fillId="0" fontId="6" numFmtId="2" xfId="0" applyAlignment="1" applyFont="1" applyNumberFormat="1">
      <alignment readingOrder="0"/>
    </xf>
    <xf borderId="0" fillId="0" fontId="6" numFmtId="0" xfId="0" applyFont="1"/>
    <xf borderId="9" fillId="0" fontId="6" numFmtId="0" xfId="0" applyAlignment="1" applyBorder="1" applyFont="1">
      <alignment readingOrder="0"/>
    </xf>
    <xf borderId="10" fillId="0" fontId="6" numFmtId="0" xfId="0" applyAlignment="1" applyBorder="1" applyFont="1">
      <alignment readingOrder="0"/>
    </xf>
    <xf borderId="10" fillId="0" fontId="2" numFmtId="2" xfId="0" applyBorder="1" applyFont="1" applyNumberFormat="1"/>
    <xf borderId="11" fillId="0" fontId="2" numFmtId="2" xfId="0" applyBorder="1" applyFont="1" applyNumberFormat="1"/>
    <xf borderId="0" fillId="4" fontId="2" numFmtId="0" xfId="0" applyAlignment="1" applyFill="1" applyFont="1">
      <alignment horizontal="center" readingOrder="0" shrinkToFit="0" vertical="center" wrapText="1"/>
    </xf>
    <xf borderId="0" fillId="5" fontId="3" numFmtId="0" xfId="0" applyAlignment="1" applyFill="1" applyFont="1">
      <alignment horizontal="center" readingOrder="0" vertical="center"/>
    </xf>
    <xf borderId="0" fillId="5" fontId="2" numFmtId="0" xfId="0" applyAlignment="1" applyFont="1">
      <alignment horizontal="center" readingOrder="0" shrinkToFit="0" vertical="center" wrapText="1"/>
    </xf>
    <xf borderId="0" fillId="0" fontId="6" numFmtId="2" xfId="0" applyFont="1" applyNumberFormat="1"/>
    <xf borderId="12" fillId="0" fontId="7" numFmtId="0" xfId="0" applyAlignment="1" applyBorder="1" applyFont="1">
      <alignment readingOrder="0"/>
    </xf>
    <xf borderId="1" fillId="0" fontId="7" numFmtId="0" xfId="0" applyAlignment="1" applyBorder="1" applyFont="1">
      <alignment horizontal="center" readingOrder="0"/>
    </xf>
    <xf borderId="0" fillId="0" fontId="3" numFmtId="0" xfId="0" applyAlignment="1" applyFont="1">
      <alignment horizontal="center" readingOrder="0"/>
    </xf>
    <xf borderId="0" fillId="6" fontId="9" numFmtId="0" xfId="0" applyAlignment="1" applyFill="1" applyFont="1">
      <alignment horizontal="center" readingOrder="0"/>
    </xf>
    <xf borderId="13" fillId="0" fontId="2" numFmtId="0" xfId="0" applyAlignment="1" applyBorder="1" applyFont="1">
      <alignment readingOrder="0"/>
    </xf>
    <xf borderId="4" fillId="0" fontId="2" numFmtId="0" xfId="0" applyBorder="1" applyFont="1"/>
    <xf borderId="5" fillId="0" fontId="2" numFmtId="0" xfId="0" applyBorder="1" applyFont="1"/>
    <xf borderId="6" fillId="0" fontId="2" numFmtId="0" xfId="0" applyBorder="1" applyFont="1"/>
    <xf borderId="7" fillId="0" fontId="2" numFmtId="0" xfId="0" applyBorder="1" applyFont="1"/>
    <xf borderId="0" fillId="0" fontId="2" numFmtId="0" xfId="0" applyFont="1"/>
    <xf borderId="8" fillId="0" fontId="2" numFmtId="0" xfId="0" applyBorder="1" applyFont="1"/>
    <xf borderId="0" fillId="7" fontId="3" numFmtId="0" xfId="0" applyFill="1" applyFont="1"/>
    <xf borderId="0" fillId="7" fontId="2" numFmtId="0" xfId="0" applyAlignment="1" applyFont="1">
      <alignment readingOrder="0"/>
    </xf>
    <xf borderId="0" fillId="7" fontId="10" numFmtId="0" xfId="0" applyAlignment="1" applyFont="1">
      <alignment readingOrder="0" vertical="bottom"/>
    </xf>
    <xf borderId="14" fillId="0" fontId="2" numFmtId="0" xfId="0" applyAlignment="1" applyBorder="1" applyFont="1">
      <alignment readingOrder="0"/>
    </xf>
    <xf borderId="9" fillId="0" fontId="2" numFmtId="0" xfId="0" applyBorder="1" applyFont="1"/>
    <xf borderId="10" fillId="0" fontId="2" numFmtId="0" xfId="0" applyBorder="1" applyFont="1"/>
    <xf borderId="11" fillId="0" fontId="2" numFmtId="0" xfId="0" applyBorder="1" applyFont="1"/>
    <xf borderId="0" fillId="0" fontId="8" numFmtId="2" xfId="0" applyFont="1" applyNumberFormat="1"/>
    <xf borderId="0" fillId="0" fontId="3" numFmtId="2" xfId="0" applyFont="1" applyNumberFormat="1"/>
    <xf borderId="0" fillId="0" fontId="10" numFmtId="0" xfId="0" applyAlignment="1" applyFont="1">
      <alignment vertical="bottom"/>
    </xf>
    <xf borderId="0" fillId="0" fontId="3" numFmtId="0" xfId="0" applyAlignment="1" applyFont="1">
      <alignment horizontal="center"/>
    </xf>
    <xf borderId="8" fillId="0" fontId="7" numFmtId="0" xfId="0" applyAlignment="1" applyBorder="1" applyFont="1">
      <alignment readingOrder="0"/>
    </xf>
    <xf borderId="0" fillId="0" fontId="7" numFmtId="0" xfId="0" applyAlignment="1" applyFont="1">
      <alignment readingOrder="0"/>
    </xf>
    <xf borderId="12" fillId="0" fontId="2" numFmtId="0" xfId="0" applyAlignment="1" applyBorder="1" applyFont="1">
      <alignment readingOrder="0"/>
    </xf>
    <xf borderId="0" fillId="0" fontId="8" numFmtId="0" xfId="0" applyFont="1"/>
    <xf borderId="0" fillId="0" fontId="10" numFmtId="0" xfId="0" applyAlignment="1" applyFont="1">
      <alignment readingOrder="0" vertical="bottom"/>
    </xf>
    <xf borderId="0" fillId="0" fontId="2" numFmtId="0" xfId="0" applyAlignment="1" applyFont="1">
      <alignment shrinkToFit="0" wrapText="0"/>
    </xf>
    <xf borderId="15" fillId="0" fontId="3" numFmtId="0" xfId="0" applyAlignment="1" applyBorder="1" applyFont="1">
      <alignment horizontal="center" readingOrder="0"/>
    </xf>
    <xf borderId="0" fillId="0" fontId="2" numFmtId="0" xfId="0" applyFont="1"/>
    <xf borderId="0" fillId="0" fontId="10" numFmtId="0" xfId="0" applyAlignment="1" applyFont="1">
      <alignment shrinkToFit="0" vertical="bottom" wrapText="0"/>
    </xf>
    <xf borderId="12" fillId="0" fontId="3" numFmtId="0" xfId="0" applyAlignment="1" applyBorder="1" applyFont="1">
      <alignment horizontal="center" readingOrder="0"/>
    </xf>
    <xf borderId="12" fillId="0" fontId="2" numFmtId="0" xfId="0" applyBorder="1" applyFont="1"/>
    <xf borderId="13" fillId="0" fontId="2" numFmtId="0" xfId="0" applyBorder="1" applyFont="1"/>
    <xf borderId="14" fillId="0" fontId="2" numFmtId="0" xfId="0" applyBorder="1" applyFont="1"/>
    <xf borderId="0" fillId="0" fontId="3" numFmtId="0" xfId="0" applyFont="1"/>
    <xf borderId="13" fillId="0" fontId="2" numFmtId="49" xfId="0" applyAlignment="1" applyBorder="1" applyFont="1" applyNumberFormat="1">
      <alignment readingOrder="0"/>
    </xf>
    <xf borderId="0" fillId="7" fontId="2" numFmtId="0" xfId="0" applyAlignment="1" applyFont="1">
      <alignment readingOrder="0" shrinkToFit="0" wrapText="0"/>
    </xf>
    <xf borderId="0" fillId="6" fontId="9" numFmtId="0" xfId="0" applyAlignment="1" applyFont="1">
      <alignment horizontal="center" readingOrder="0" shrinkToFit="0" wrapText="1"/>
    </xf>
    <xf borderId="0" fillId="7" fontId="3" numFmtId="0" xfId="0" applyAlignment="1" applyFont="1">
      <alignment readingOrder="0" shrinkToFit="0" vertical="center" wrapText="1"/>
    </xf>
    <xf borderId="0" fillId="0" fontId="2" numFmtId="0" xfId="0" applyAlignment="1" applyFont="1">
      <alignment readingOrder="0" shrinkToFit="0" vertical="center" wrapText="1"/>
    </xf>
    <xf borderId="0" fillId="7" fontId="11" numFmtId="0" xfId="0" applyAlignment="1" applyFont="1">
      <alignment readingOrder="0" shrinkToFit="0" vertical="center" wrapText="1"/>
    </xf>
    <xf borderId="0" fillId="0" fontId="2" numFmtId="0" xfId="0" applyAlignment="1" applyFont="1">
      <alignment shrinkToFit="0" vertical="center" wrapText="1"/>
    </xf>
    <xf borderId="0" fillId="7" fontId="3" numFmtId="0" xfId="0" applyAlignment="1" applyFont="1">
      <alignment readingOrder="0" shrinkToFit="0" wrapText="1"/>
    </xf>
    <xf borderId="0" fillId="0" fontId="2" numFmtId="0" xfId="0" applyAlignment="1" applyFont="1">
      <alignment readingOrder="0" shrinkToFit="0" wrapText="1"/>
    </xf>
    <xf borderId="0" fillId="7" fontId="3"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7.38"/>
    <col customWidth="1" min="2" max="2" width="8.38"/>
    <col customWidth="1" min="3" max="3" width="17.25"/>
    <col customWidth="1" min="4" max="5" width="12.0"/>
    <col customWidth="1" min="6" max="6" width="11.5"/>
    <col customWidth="1" min="7" max="7" width="6.75"/>
    <col customWidth="1" min="8" max="8" width="8.88"/>
    <col customWidth="1" min="9" max="9" width="7.63"/>
    <col customWidth="1" min="10" max="10" width="19.38"/>
    <col customWidth="1" min="12" max="12" width="14.5"/>
    <col customWidth="1" min="13" max="13" width="14.13"/>
    <col customWidth="1" min="14" max="14" width="6.25"/>
    <col customWidth="1" min="15" max="15" width="11.13"/>
    <col customWidth="1" min="16" max="16" width="50.88"/>
  </cols>
  <sheetData>
    <row r="1">
      <c r="A1" s="1" t="s">
        <v>0</v>
      </c>
      <c r="B1" s="1" t="s">
        <v>1</v>
      </c>
      <c r="C1" s="1" t="s">
        <v>2</v>
      </c>
      <c r="D1" s="1" t="s">
        <v>3</v>
      </c>
      <c r="E1" s="1" t="s">
        <v>4</v>
      </c>
      <c r="F1" s="1" t="s">
        <v>5</v>
      </c>
      <c r="O1" s="2"/>
      <c r="P1" s="2"/>
    </row>
    <row r="2">
      <c r="A2" s="3" t="s">
        <v>6</v>
      </c>
      <c r="D2" s="4"/>
      <c r="H2" s="5" t="s">
        <v>7</v>
      </c>
      <c r="I2" s="6"/>
      <c r="J2" s="6"/>
      <c r="K2" s="6"/>
      <c r="L2" s="6"/>
      <c r="M2" s="7"/>
      <c r="O2" s="8" t="s">
        <v>8</v>
      </c>
    </row>
    <row r="3">
      <c r="A3" s="9">
        <v>0.5</v>
      </c>
      <c r="B3" s="9">
        <v>4.0</v>
      </c>
      <c r="C3" s="10">
        <v>5.0</v>
      </c>
      <c r="D3" s="11">
        <v>2.71022727272727</v>
      </c>
      <c r="E3" s="10">
        <v>176.0</v>
      </c>
      <c r="F3" s="10">
        <v>39.0</v>
      </c>
      <c r="H3" s="12" t="s">
        <v>0</v>
      </c>
      <c r="I3" s="13" t="s">
        <v>1</v>
      </c>
      <c r="J3" s="13" t="s">
        <v>9</v>
      </c>
      <c r="K3" s="13" t="s">
        <v>3</v>
      </c>
      <c r="L3" s="13" t="s">
        <v>10</v>
      </c>
      <c r="M3" s="14" t="s">
        <v>11</v>
      </c>
      <c r="O3" s="15" t="s">
        <v>0</v>
      </c>
      <c r="P3" s="16" t="s">
        <v>12</v>
      </c>
    </row>
    <row r="4">
      <c r="A4" s="10">
        <v>0.55</v>
      </c>
      <c r="B4" s="10">
        <v>4.0</v>
      </c>
      <c r="C4" s="10">
        <v>5.0</v>
      </c>
      <c r="D4" s="11">
        <v>2.53968253968254</v>
      </c>
      <c r="E4" s="10">
        <v>126.0</v>
      </c>
      <c r="F4" s="10">
        <v>39.0</v>
      </c>
      <c r="H4" s="17">
        <v>0.5</v>
      </c>
      <c r="I4" s="9">
        <v>4.0</v>
      </c>
      <c r="J4" s="4">
        <f t="shared" ref="J4:M4" si="1">AVERAGE(C3,C9,C15,C21,C27,C33,C39,C45)</f>
        <v>7.25</v>
      </c>
      <c r="K4" s="4">
        <f t="shared" si="1"/>
        <v>3.462989317</v>
      </c>
      <c r="L4" s="4">
        <f t="shared" si="1"/>
        <v>168.125</v>
      </c>
      <c r="M4" s="18">
        <f t="shared" si="1"/>
        <v>36.5</v>
      </c>
      <c r="O4" s="15" t="s">
        <v>1</v>
      </c>
      <c r="P4" s="16" t="s">
        <v>13</v>
      </c>
    </row>
    <row r="5">
      <c r="A5" s="9">
        <v>0.6</v>
      </c>
      <c r="B5" s="9">
        <v>4.0</v>
      </c>
      <c r="C5" s="10">
        <v>5.0</v>
      </c>
      <c r="D5" s="11">
        <v>2.43</v>
      </c>
      <c r="E5" s="10">
        <v>91.0</v>
      </c>
      <c r="F5" s="10">
        <v>42.0</v>
      </c>
      <c r="H5" s="19">
        <v>0.55</v>
      </c>
      <c r="I5" s="20">
        <v>4.0</v>
      </c>
      <c r="J5" s="21">
        <f t="shared" ref="J5:M5" si="2">AVERAGE(C4,C10,C16,C22,C28,C34,C40,C46)</f>
        <v>6.625</v>
      </c>
      <c r="K5" s="21">
        <f t="shared" si="2"/>
        <v>3.245033202</v>
      </c>
      <c r="L5" s="21">
        <f t="shared" si="2"/>
        <v>120.625</v>
      </c>
      <c r="M5" s="22">
        <f t="shared" si="2"/>
        <v>39.75</v>
      </c>
      <c r="O5" s="23" t="s">
        <v>2</v>
      </c>
      <c r="P5" s="16" t="s">
        <v>14</v>
      </c>
    </row>
    <row r="6">
      <c r="A6" s="9">
        <v>0.7</v>
      </c>
      <c r="B6" s="9">
        <v>4.0</v>
      </c>
      <c r="C6" s="9">
        <v>5.0</v>
      </c>
      <c r="D6" s="24">
        <v>2.21</v>
      </c>
      <c r="E6" s="9">
        <v>52.0</v>
      </c>
      <c r="F6" s="10">
        <v>48.0</v>
      </c>
      <c r="H6" s="17">
        <v>0.6</v>
      </c>
      <c r="I6" s="9">
        <v>4.0</v>
      </c>
      <c r="J6" s="4">
        <f t="shared" ref="J6:M6" si="3">AVERAGE(C5,C11,C17,C23,C29,C35,C41,C47)</f>
        <v>6.375</v>
      </c>
      <c r="K6" s="4">
        <f t="shared" si="3"/>
        <v>3.110881988</v>
      </c>
      <c r="L6" s="4">
        <f t="shared" si="3"/>
        <v>96.125</v>
      </c>
      <c r="M6" s="18">
        <f t="shared" si="3"/>
        <v>41.5</v>
      </c>
      <c r="O6" s="15" t="s">
        <v>3</v>
      </c>
      <c r="P6" s="16" t="s">
        <v>15</v>
      </c>
    </row>
    <row r="7">
      <c r="A7" s="9">
        <v>0.8</v>
      </c>
      <c r="B7" s="9">
        <v>4.0</v>
      </c>
      <c r="C7" s="9">
        <v>3.0</v>
      </c>
      <c r="D7" s="24">
        <v>2.0</v>
      </c>
      <c r="E7" s="9">
        <v>37.0</v>
      </c>
      <c r="F7" s="10">
        <v>48.0</v>
      </c>
      <c r="H7" s="17">
        <v>0.7</v>
      </c>
      <c r="I7" s="9">
        <v>4.0</v>
      </c>
      <c r="J7" s="4">
        <f t="shared" ref="J7:M7" si="4">AVERAGE(C6,C12,C18,C24,C30,C36,C42,C48)</f>
        <v>5.75</v>
      </c>
      <c r="K7" s="4">
        <f t="shared" si="4"/>
        <v>2.761550805</v>
      </c>
      <c r="L7" s="4">
        <f t="shared" si="4"/>
        <v>57.875</v>
      </c>
      <c r="M7" s="18">
        <f t="shared" si="4"/>
        <v>44.625</v>
      </c>
      <c r="O7" s="15" t="s">
        <v>4</v>
      </c>
      <c r="P7" s="16" t="s">
        <v>16</v>
      </c>
    </row>
    <row r="8">
      <c r="A8" s="1" t="s">
        <v>17</v>
      </c>
      <c r="B8" s="9"/>
      <c r="C8" s="25"/>
      <c r="D8" s="25"/>
      <c r="E8" s="25"/>
      <c r="H8" s="26">
        <v>0.8</v>
      </c>
      <c r="I8" s="27">
        <v>4.0</v>
      </c>
      <c r="J8" s="28">
        <f t="shared" ref="J8:M8" si="5">AVERAGE(C7,C13,C19,C25,C31,C37,C43,C49)</f>
        <v>4.25</v>
      </c>
      <c r="K8" s="28">
        <f t="shared" si="5"/>
        <v>2.460811688</v>
      </c>
      <c r="L8" s="28">
        <f t="shared" si="5"/>
        <v>34.25</v>
      </c>
      <c r="M8" s="29">
        <f t="shared" si="5"/>
        <v>48.375</v>
      </c>
      <c r="O8" s="15" t="s">
        <v>18</v>
      </c>
      <c r="P8" s="16" t="s">
        <v>19</v>
      </c>
    </row>
    <row r="9">
      <c r="A9" s="9">
        <v>0.5</v>
      </c>
      <c r="B9" s="9">
        <v>4.0</v>
      </c>
      <c r="C9" s="9">
        <v>6.0</v>
      </c>
      <c r="D9" s="24">
        <v>2.68141592920354</v>
      </c>
      <c r="E9" s="9">
        <v>113.0</v>
      </c>
      <c r="F9" s="10">
        <v>36.0</v>
      </c>
      <c r="O9" s="30" t="s">
        <v>20</v>
      </c>
    </row>
    <row r="10">
      <c r="A10" s="10">
        <v>0.55</v>
      </c>
      <c r="B10" s="10">
        <v>4.0</v>
      </c>
      <c r="C10" s="9">
        <v>5.0</v>
      </c>
      <c r="D10" s="24">
        <v>2.42105263157894</v>
      </c>
      <c r="E10" s="9">
        <v>76.0</v>
      </c>
      <c r="F10" s="10">
        <v>44.0</v>
      </c>
    </row>
    <row r="11">
      <c r="A11" s="9">
        <v>0.6</v>
      </c>
      <c r="B11" s="9">
        <v>4.0</v>
      </c>
      <c r="C11" s="9">
        <v>5.0</v>
      </c>
      <c r="D11" s="24">
        <v>2.28125</v>
      </c>
      <c r="E11" s="9">
        <v>64.0</v>
      </c>
      <c r="F11" s="10">
        <v>44.0</v>
      </c>
      <c r="O11" s="31" t="s">
        <v>6</v>
      </c>
      <c r="P11" s="32" t="s">
        <v>21</v>
      </c>
    </row>
    <row r="12">
      <c r="A12" s="9">
        <v>0.7</v>
      </c>
      <c r="B12" s="9">
        <v>4.0</v>
      </c>
      <c r="C12" s="9">
        <v>5.0</v>
      </c>
      <c r="D12" s="24">
        <v>2.14285714285714</v>
      </c>
      <c r="E12" s="9">
        <v>42.0</v>
      </c>
      <c r="F12" s="10">
        <v>47.0</v>
      </c>
      <c r="O12" s="31" t="s">
        <v>17</v>
      </c>
      <c r="P12" s="32" t="s">
        <v>22</v>
      </c>
    </row>
    <row r="13">
      <c r="A13" s="9">
        <v>0.8</v>
      </c>
      <c r="B13" s="9">
        <v>4.0</v>
      </c>
      <c r="C13" s="9">
        <v>3.0</v>
      </c>
      <c r="D13" s="24">
        <v>1.9090909090909</v>
      </c>
      <c r="E13" s="9">
        <v>22.0</v>
      </c>
      <c r="F13" s="10">
        <v>47.0</v>
      </c>
      <c r="O13" s="31" t="s">
        <v>23</v>
      </c>
      <c r="P13" s="32" t="s">
        <v>24</v>
      </c>
    </row>
    <row r="14">
      <c r="A14" s="1" t="s">
        <v>23</v>
      </c>
      <c r="B14" s="9"/>
      <c r="C14" s="25"/>
      <c r="D14" s="25"/>
      <c r="E14" s="25"/>
      <c r="O14" s="31" t="s">
        <v>25</v>
      </c>
      <c r="P14" s="32" t="s">
        <v>26</v>
      </c>
    </row>
    <row r="15">
      <c r="A15" s="9">
        <v>0.5</v>
      </c>
      <c r="B15" s="9">
        <v>4.0</v>
      </c>
      <c r="C15" s="9">
        <v>8.0</v>
      </c>
      <c r="D15" s="24">
        <v>3.66233766233766</v>
      </c>
      <c r="E15" s="9">
        <v>154.0</v>
      </c>
      <c r="F15" s="10">
        <v>39.0</v>
      </c>
      <c r="O15" s="31" t="s">
        <v>27</v>
      </c>
      <c r="P15" s="32" t="s">
        <v>28</v>
      </c>
    </row>
    <row r="16">
      <c r="A16" s="10">
        <v>0.55</v>
      </c>
      <c r="B16" s="10">
        <v>4.0</v>
      </c>
      <c r="C16" s="9">
        <v>7.0</v>
      </c>
      <c r="D16" s="24">
        <v>3.36220472440944</v>
      </c>
      <c r="E16" s="9">
        <v>127.0</v>
      </c>
      <c r="F16" s="10">
        <v>39.0</v>
      </c>
      <c r="O16" s="31" t="s">
        <v>29</v>
      </c>
      <c r="P16" s="32" t="s">
        <v>30</v>
      </c>
    </row>
    <row r="17">
      <c r="A17" s="9">
        <v>0.6</v>
      </c>
      <c r="B17" s="9">
        <v>4.0</v>
      </c>
      <c r="C17" s="9">
        <v>7.0</v>
      </c>
      <c r="D17" s="24">
        <v>3.2429906542056</v>
      </c>
      <c r="E17" s="9">
        <v>107.0</v>
      </c>
      <c r="F17" s="10">
        <v>40.0</v>
      </c>
      <c r="O17" s="31" t="s">
        <v>31</v>
      </c>
      <c r="P17" s="32" t="s">
        <v>32</v>
      </c>
    </row>
    <row r="18">
      <c r="A18" s="9">
        <v>0.7</v>
      </c>
      <c r="B18" s="9">
        <v>4.0</v>
      </c>
      <c r="C18" s="9">
        <v>5.0</v>
      </c>
      <c r="D18" s="24">
        <v>2.82608695652173</v>
      </c>
      <c r="E18" s="9">
        <v>69.0</v>
      </c>
      <c r="F18" s="10">
        <v>43.0</v>
      </c>
      <c r="O18" s="31" t="s">
        <v>33</v>
      </c>
      <c r="P18" s="32" t="s">
        <v>34</v>
      </c>
    </row>
    <row r="19">
      <c r="A19" s="9">
        <v>0.8</v>
      </c>
      <c r="B19" s="9">
        <v>4.0</v>
      </c>
      <c r="C19" s="9">
        <v>4.0</v>
      </c>
      <c r="D19" s="24">
        <v>2.31428571428571</v>
      </c>
      <c r="E19" s="9">
        <v>35.0</v>
      </c>
      <c r="F19" s="10">
        <v>50.0</v>
      </c>
      <c r="O19" s="2"/>
      <c r="P19" s="2"/>
    </row>
    <row r="20">
      <c r="A20" s="1" t="s">
        <v>25</v>
      </c>
      <c r="B20" s="9"/>
      <c r="C20" s="25"/>
      <c r="D20" s="25"/>
      <c r="E20" s="25"/>
      <c r="O20" s="2"/>
      <c r="P20" s="2"/>
    </row>
    <row r="21">
      <c r="A21" s="9">
        <v>0.5</v>
      </c>
      <c r="B21" s="9">
        <v>4.0</v>
      </c>
      <c r="C21" s="9">
        <v>12.0</v>
      </c>
      <c r="D21" s="24">
        <v>4.77777777777777</v>
      </c>
      <c r="E21" s="9">
        <v>243.0</v>
      </c>
      <c r="F21" s="10">
        <v>36.0</v>
      </c>
      <c r="O21" s="2"/>
      <c r="P21" s="2"/>
    </row>
    <row r="22">
      <c r="A22" s="10">
        <v>0.55</v>
      </c>
      <c r="B22" s="10">
        <v>4.0</v>
      </c>
      <c r="C22" s="10">
        <v>10.0</v>
      </c>
      <c r="D22" s="11">
        <v>4.45614035087719</v>
      </c>
      <c r="E22" s="9">
        <v>171.0</v>
      </c>
      <c r="F22" s="10">
        <v>37.0</v>
      </c>
      <c r="O22" s="2"/>
      <c r="P22" s="2"/>
    </row>
    <row r="23">
      <c r="A23" s="9">
        <v>0.6</v>
      </c>
      <c r="B23" s="9">
        <v>4.0</v>
      </c>
      <c r="C23" s="9">
        <v>9.0</v>
      </c>
      <c r="D23" s="24">
        <v>4.28571428571428</v>
      </c>
      <c r="E23" s="9">
        <v>133.0</v>
      </c>
      <c r="F23" s="10">
        <v>39.0</v>
      </c>
      <c r="O23" s="2"/>
      <c r="P23" s="2"/>
    </row>
    <row r="24">
      <c r="A24" s="9">
        <v>0.7</v>
      </c>
      <c r="B24" s="9">
        <v>4.0</v>
      </c>
      <c r="C24" s="9">
        <v>8.0</v>
      </c>
      <c r="D24" s="24">
        <v>3.57534246575342</v>
      </c>
      <c r="E24" s="9">
        <v>73.0</v>
      </c>
      <c r="F24" s="10">
        <v>43.0</v>
      </c>
      <c r="O24" s="2"/>
      <c r="P24" s="2"/>
    </row>
    <row r="25">
      <c r="A25" s="9">
        <v>0.8</v>
      </c>
      <c r="B25" s="9">
        <v>4.0</v>
      </c>
      <c r="C25" s="9">
        <v>6.0</v>
      </c>
      <c r="D25" s="24">
        <v>2.92857142857142</v>
      </c>
      <c r="E25" s="9">
        <v>42.0</v>
      </c>
      <c r="F25" s="10">
        <v>48.0</v>
      </c>
      <c r="O25" s="2"/>
      <c r="P25" s="2"/>
    </row>
    <row r="26">
      <c r="A26" s="1" t="s">
        <v>27</v>
      </c>
      <c r="B26" s="9"/>
      <c r="C26" s="9"/>
      <c r="D26" s="9"/>
      <c r="E26" s="9"/>
      <c r="O26" s="2"/>
      <c r="P26" s="2"/>
    </row>
    <row r="27">
      <c r="A27" s="9">
        <v>0.5</v>
      </c>
      <c r="B27" s="9">
        <v>4.0</v>
      </c>
      <c r="C27" s="9">
        <v>5.0</v>
      </c>
      <c r="D27" s="24">
        <v>3.14634146341463</v>
      </c>
      <c r="E27" s="9">
        <v>123.0</v>
      </c>
      <c r="F27" s="10">
        <v>35.0</v>
      </c>
      <c r="O27" s="2"/>
      <c r="P27" s="2"/>
    </row>
    <row r="28">
      <c r="A28" s="9">
        <v>0.55</v>
      </c>
      <c r="B28" s="9">
        <v>4.0</v>
      </c>
      <c r="C28" s="9">
        <v>5.0</v>
      </c>
      <c r="D28" s="24">
        <v>3.03448275862069</v>
      </c>
      <c r="E28" s="9">
        <v>87.0</v>
      </c>
      <c r="F28" s="10">
        <v>45.0</v>
      </c>
      <c r="O28" s="2"/>
      <c r="P28" s="2"/>
    </row>
    <row r="29">
      <c r="A29" s="9">
        <v>0.6</v>
      </c>
      <c r="B29" s="9">
        <v>4.0</v>
      </c>
      <c r="C29" s="9">
        <v>5.0</v>
      </c>
      <c r="D29" s="24">
        <v>2.83333333333333</v>
      </c>
      <c r="E29" s="9">
        <v>72.0</v>
      </c>
      <c r="F29" s="10">
        <v>45.0</v>
      </c>
      <c r="O29" s="2"/>
      <c r="P29" s="2"/>
    </row>
    <row r="30">
      <c r="A30" s="9">
        <v>0.7</v>
      </c>
      <c r="B30" s="9">
        <v>4.0</v>
      </c>
      <c r="C30" s="9">
        <v>5.0</v>
      </c>
      <c r="D30" s="24">
        <v>2.51351351351351</v>
      </c>
      <c r="E30" s="9">
        <v>37.0</v>
      </c>
      <c r="F30" s="10">
        <v>45.0</v>
      </c>
      <c r="O30" s="2"/>
      <c r="P30" s="2"/>
    </row>
    <row r="31">
      <c r="A31" s="9">
        <v>0.8</v>
      </c>
      <c r="B31" s="9">
        <v>4.0</v>
      </c>
      <c r="C31" s="9">
        <v>4.0</v>
      </c>
      <c r="D31" s="24">
        <v>2.48</v>
      </c>
      <c r="E31" s="9">
        <v>25.0</v>
      </c>
      <c r="F31" s="10">
        <v>45.0</v>
      </c>
      <c r="O31" s="2"/>
      <c r="P31" s="2"/>
    </row>
    <row r="32">
      <c r="A32" s="1" t="s">
        <v>29</v>
      </c>
      <c r="B32" s="9"/>
      <c r="O32" s="2"/>
      <c r="P32" s="2"/>
    </row>
    <row r="33">
      <c r="A33" s="9">
        <v>0.5</v>
      </c>
      <c r="B33" s="9">
        <v>4.0</v>
      </c>
      <c r="C33" s="10">
        <v>5.0</v>
      </c>
      <c r="D33" s="11">
        <v>3.19811320754717</v>
      </c>
      <c r="E33" s="10">
        <v>106.0</v>
      </c>
      <c r="F33" s="10">
        <v>34.0</v>
      </c>
      <c r="O33" s="2"/>
      <c r="P33" s="2"/>
    </row>
    <row r="34">
      <c r="A34" s="9">
        <v>0.55</v>
      </c>
      <c r="B34" s="9">
        <v>4.0</v>
      </c>
      <c r="C34" s="10">
        <v>5.0</v>
      </c>
      <c r="D34" s="11">
        <v>2.92307692307692</v>
      </c>
      <c r="E34" s="10">
        <v>78.0</v>
      </c>
      <c r="F34" s="10">
        <v>37.0</v>
      </c>
      <c r="O34" s="2"/>
      <c r="P34" s="2"/>
    </row>
    <row r="35">
      <c r="A35" s="9">
        <v>0.6</v>
      </c>
      <c r="B35" s="9">
        <v>4.0</v>
      </c>
      <c r="C35" s="10">
        <v>5.0</v>
      </c>
      <c r="D35" s="11">
        <v>2.88709677419354</v>
      </c>
      <c r="E35" s="10">
        <v>62.0</v>
      </c>
      <c r="F35" s="10">
        <v>42.0</v>
      </c>
      <c r="O35" s="2"/>
      <c r="P35" s="2"/>
    </row>
    <row r="36">
      <c r="A36" s="9">
        <v>0.7</v>
      </c>
      <c r="B36" s="9">
        <v>4.0</v>
      </c>
      <c r="C36" s="10">
        <v>4.0</v>
      </c>
      <c r="D36" s="11">
        <v>2.58536585365853</v>
      </c>
      <c r="E36" s="10">
        <v>41.0</v>
      </c>
      <c r="F36" s="10">
        <v>44.0</v>
      </c>
      <c r="O36" s="2"/>
      <c r="P36" s="2"/>
    </row>
    <row r="37">
      <c r="A37" s="9">
        <v>0.8</v>
      </c>
      <c r="B37" s="9">
        <v>4.0</v>
      </c>
      <c r="C37" s="10">
        <v>3.0</v>
      </c>
      <c r="D37" s="11">
        <v>2.16666666666666</v>
      </c>
      <c r="E37" s="10">
        <v>24.0</v>
      </c>
      <c r="F37" s="10">
        <v>50.0</v>
      </c>
      <c r="O37" s="2"/>
      <c r="P37" s="2"/>
    </row>
    <row r="38">
      <c r="A38" s="1" t="s">
        <v>31</v>
      </c>
      <c r="B38" s="9"/>
      <c r="C38" s="25"/>
      <c r="D38" s="33"/>
      <c r="E38" s="25"/>
      <c r="O38" s="2"/>
      <c r="P38" s="2"/>
    </row>
    <row r="39">
      <c r="A39" s="9">
        <v>0.5</v>
      </c>
      <c r="B39" s="9">
        <v>4.0</v>
      </c>
      <c r="C39" s="9">
        <v>8.0</v>
      </c>
      <c r="D39" s="24">
        <v>3.82819383259911</v>
      </c>
      <c r="E39" s="9">
        <v>227.0</v>
      </c>
      <c r="F39" s="10">
        <v>36.0</v>
      </c>
      <c r="O39" s="2"/>
      <c r="P39" s="2"/>
    </row>
    <row r="40">
      <c r="A40" s="9">
        <v>0.55</v>
      </c>
      <c r="B40" s="9">
        <v>4.0</v>
      </c>
      <c r="C40" s="9">
        <v>8.0</v>
      </c>
      <c r="D40" s="24">
        <v>3.66883116883116</v>
      </c>
      <c r="E40" s="9">
        <v>154.0</v>
      </c>
      <c r="F40" s="10">
        <v>39.0</v>
      </c>
      <c r="O40" s="2"/>
      <c r="P40" s="2"/>
    </row>
    <row r="41">
      <c r="A41" s="9">
        <v>0.6</v>
      </c>
      <c r="B41" s="9">
        <v>4.0</v>
      </c>
      <c r="C41" s="9">
        <v>7.0</v>
      </c>
      <c r="D41" s="24">
        <v>3.67441860465116</v>
      </c>
      <c r="E41" s="9">
        <v>129.0</v>
      </c>
      <c r="F41" s="10">
        <v>41.0</v>
      </c>
      <c r="O41" s="2"/>
      <c r="P41" s="2"/>
    </row>
    <row r="42">
      <c r="A42" s="9">
        <v>0.7</v>
      </c>
      <c r="B42" s="9">
        <v>4.0</v>
      </c>
      <c r="C42" s="9">
        <v>7.0</v>
      </c>
      <c r="D42" s="24">
        <v>3.13924050632911</v>
      </c>
      <c r="E42" s="9">
        <v>79.0</v>
      </c>
      <c r="F42" s="10">
        <v>44.0</v>
      </c>
      <c r="O42" s="2"/>
      <c r="P42" s="2"/>
    </row>
    <row r="43">
      <c r="A43" s="9">
        <v>0.8</v>
      </c>
      <c r="B43" s="9">
        <v>4.0</v>
      </c>
      <c r="C43" s="9">
        <v>5.0</v>
      </c>
      <c r="D43" s="24">
        <v>2.93333333333333</v>
      </c>
      <c r="E43" s="9">
        <v>45.0</v>
      </c>
      <c r="F43" s="10">
        <v>50.0</v>
      </c>
      <c r="O43" s="2"/>
      <c r="P43" s="2"/>
    </row>
    <row r="44">
      <c r="A44" s="1" t="s">
        <v>33</v>
      </c>
      <c r="B44" s="9"/>
      <c r="C44" s="25"/>
      <c r="D44" s="25"/>
      <c r="E44" s="25"/>
      <c r="O44" s="2"/>
      <c r="P44" s="2"/>
    </row>
    <row r="45">
      <c r="A45" s="9">
        <v>0.5</v>
      </c>
      <c r="B45" s="9">
        <v>4.0</v>
      </c>
      <c r="C45" s="9">
        <v>9.0</v>
      </c>
      <c r="D45" s="24">
        <v>3.69950738916256</v>
      </c>
      <c r="E45" s="9">
        <v>203.0</v>
      </c>
      <c r="F45" s="10">
        <v>37.0</v>
      </c>
      <c r="O45" s="2"/>
      <c r="P45" s="2"/>
    </row>
    <row r="46">
      <c r="A46" s="9">
        <v>0.55</v>
      </c>
      <c r="B46" s="9">
        <v>4.0</v>
      </c>
      <c r="C46" s="9">
        <v>8.0</v>
      </c>
      <c r="D46" s="24">
        <v>3.55479452054794</v>
      </c>
      <c r="E46" s="9">
        <v>146.0</v>
      </c>
      <c r="F46" s="10">
        <v>38.0</v>
      </c>
      <c r="O46" s="2"/>
      <c r="P46" s="2"/>
    </row>
    <row r="47">
      <c r="A47" s="9">
        <v>0.6</v>
      </c>
      <c r="B47" s="9">
        <v>4.0</v>
      </c>
      <c r="C47" s="9">
        <v>8.0</v>
      </c>
      <c r="D47" s="24">
        <v>3.25225225225225</v>
      </c>
      <c r="E47" s="9">
        <v>111.0</v>
      </c>
      <c r="F47" s="10">
        <v>39.0</v>
      </c>
      <c r="O47" s="2"/>
      <c r="P47" s="2"/>
    </row>
    <row r="48">
      <c r="A48" s="9">
        <v>0.7</v>
      </c>
      <c r="B48" s="9">
        <v>4.0</v>
      </c>
      <c r="C48" s="9">
        <v>7.0</v>
      </c>
      <c r="D48" s="24">
        <v>3.1</v>
      </c>
      <c r="E48" s="9">
        <v>70.0</v>
      </c>
      <c r="F48" s="10">
        <v>43.0</v>
      </c>
      <c r="O48" s="2"/>
      <c r="P48" s="2"/>
    </row>
    <row r="49">
      <c r="A49" s="9">
        <v>0.8</v>
      </c>
      <c r="B49" s="9">
        <v>4.0</v>
      </c>
      <c r="C49" s="9">
        <v>6.0</v>
      </c>
      <c r="D49" s="24">
        <v>2.95454545454545</v>
      </c>
      <c r="E49" s="9">
        <v>44.0</v>
      </c>
      <c r="F49" s="10">
        <v>49.0</v>
      </c>
      <c r="O49" s="2"/>
      <c r="P49" s="2"/>
    </row>
    <row r="50">
      <c r="A50" s="9"/>
      <c r="B50" s="9"/>
      <c r="C50" s="25"/>
      <c r="D50" s="25"/>
      <c r="E50" s="25"/>
      <c r="O50" s="2"/>
      <c r="P50" s="2"/>
    </row>
    <row r="51">
      <c r="A51" s="9"/>
      <c r="B51" s="9"/>
      <c r="C51" s="25"/>
      <c r="D51" s="25"/>
      <c r="E51" s="25"/>
      <c r="O51" s="2"/>
      <c r="P51" s="2"/>
    </row>
    <row r="52">
      <c r="A52" s="9"/>
      <c r="B52" s="9"/>
      <c r="C52" s="25"/>
      <c r="D52" s="25"/>
      <c r="E52" s="25"/>
      <c r="O52" s="2"/>
      <c r="P52" s="2"/>
    </row>
    <row r="53">
      <c r="A53" s="9"/>
      <c r="B53" s="9"/>
      <c r="C53" s="25"/>
      <c r="D53" s="25"/>
      <c r="E53" s="25"/>
      <c r="O53" s="2"/>
      <c r="P53" s="2"/>
    </row>
    <row r="54">
      <c r="A54" s="9"/>
      <c r="B54" s="9"/>
      <c r="C54" s="25"/>
      <c r="D54" s="25"/>
      <c r="E54" s="25"/>
      <c r="O54" s="2"/>
      <c r="P54" s="2"/>
    </row>
    <row r="55">
      <c r="A55" s="9"/>
      <c r="B55" s="9"/>
      <c r="C55" s="25"/>
      <c r="D55" s="25"/>
      <c r="E55" s="25"/>
      <c r="O55" s="2"/>
      <c r="P55" s="2"/>
    </row>
    <row r="56">
      <c r="A56" s="9"/>
      <c r="B56" s="9"/>
      <c r="C56" s="25"/>
      <c r="D56" s="25"/>
      <c r="E56" s="25"/>
      <c r="O56" s="2"/>
      <c r="P56" s="2"/>
    </row>
    <row r="57">
      <c r="A57" s="9"/>
      <c r="B57" s="9"/>
      <c r="C57" s="25"/>
      <c r="D57" s="25"/>
      <c r="E57" s="25"/>
      <c r="O57" s="2"/>
      <c r="P57" s="2"/>
    </row>
    <row r="58">
      <c r="A58" s="9"/>
      <c r="B58" s="9"/>
      <c r="C58" s="25"/>
      <c r="D58" s="25"/>
      <c r="E58" s="25"/>
      <c r="O58" s="2"/>
      <c r="P58" s="2"/>
    </row>
    <row r="59">
      <c r="A59" s="9"/>
      <c r="B59" s="9"/>
      <c r="C59" s="25"/>
      <c r="D59" s="25"/>
      <c r="E59" s="25"/>
      <c r="O59" s="2"/>
      <c r="P59" s="2"/>
    </row>
    <row r="60">
      <c r="A60" s="9"/>
      <c r="B60" s="9"/>
      <c r="C60" s="25"/>
      <c r="D60" s="25"/>
      <c r="E60" s="25"/>
      <c r="O60" s="2"/>
      <c r="P60" s="2"/>
    </row>
    <row r="61">
      <c r="A61" s="9"/>
      <c r="B61" s="9"/>
      <c r="C61" s="25"/>
      <c r="D61" s="25"/>
      <c r="E61" s="25"/>
      <c r="O61" s="2"/>
      <c r="P61" s="2"/>
    </row>
    <row r="62">
      <c r="A62" s="9"/>
      <c r="B62" s="9"/>
      <c r="C62" s="25"/>
      <c r="D62" s="25"/>
      <c r="E62" s="25"/>
      <c r="O62" s="2"/>
      <c r="P62" s="2"/>
    </row>
    <row r="63">
      <c r="A63" s="9"/>
      <c r="B63" s="9"/>
      <c r="C63" s="25"/>
      <c r="D63" s="25"/>
      <c r="E63" s="25"/>
      <c r="O63" s="2"/>
      <c r="P63" s="2"/>
    </row>
    <row r="64">
      <c r="A64" s="9"/>
      <c r="B64" s="9"/>
      <c r="C64" s="25"/>
      <c r="D64" s="25"/>
      <c r="E64" s="25"/>
      <c r="O64" s="2"/>
      <c r="P64" s="2"/>
    </row>
    <row r="65">
      <c r="A65" s="9"/>
      <c r="B65" s="9"/>
      <c r="C65" s="25"/>
      <c r="D65" s="25"/>
      <c r="E65" s="25"/>
      <c r="O65" s="2"/>
      <c r="P65" s="2"/>
    </row>
    <row r="66">
      <c r="A66" s="9"/>
      <c r="B66" s="9"/>
      <c r="C66" s="25"/>
      <c r="D66" s="25"/>
      <c r="E66" s="25"/>
      <c r="O66" s="2"/>
      <c r="P66" s="2"/>
    </row>
    <row r="67">
      <c r="A67" s="9"/>
      <c r="B67" s="9"/>
      <c r="C67" s="25"/>
      <c r="D67" s="25"/>
      <c r="E67" s="25"/>
      <c r="O67" s="2"/>
      <c r="P67" s="2"/>
    </row>
    <row r="68">
      <c r="A68" s="9"/>
      <c r="B68" s="9"/>
      <c r="C68" s="25"/>
      <c r="D68" s="25"/>
      <c r="E68" s="25"/>
      <c r="O68" s="2"/>
      <c r="P68" s="2"/>
    </row>
    <row r="69">
      <c r="A69" s="9"/>
      <c r="B69" s="9"/>
      <c r="C69" s="25"/>
      <c r="D69" s="25"/>
      <c r="E69" s="25"/>
      <c r="O69" s="2"/>
      <c r="P69" s="2"/>
    </row>
    <row r="70">
      <c r="A70" s="9"/>
      <c r="B70" s="9"/>
      <c r="C70" s="25"/>
      <c r="D70" s="25"/>
      <c r="E70" s="25"/>
      <c r="O70" s="2"/>
      <c r="P70" s="2"/>
    </row>
    <row r="71">
      <c r="A71" s="9"/>
      <c r="B71" s="9"/>
      <c r="C71" s="25"/>
      <c r="D71" s="25"/>
      <c r="E71" s="25"/>
      <c r="O71" s="2"/>
      <c r="P71" s="2"/>
    </row>
    <row r="72">
      <c r="A72" s="9"/>
      <c r="B72" s="9"/>
      <c r="C72" s="25"/>
      <c r="D72" s="25"/>
      <c r="E72" s="25"/>
      <c r="O72" s="2"/>
      <c r="P72" s="2"/>
    </row>
    <row r="73">
      <c r="A73" s="9"/>
      <c r="B73" s="9"/>
      <c r="C73" s="25"/>
      <c r="D73" s="25"/>
      <c r="E73" s="25"/>
      <c r="O73" s="2"/>
      <c r="P73" s="2"/>
    </row>
    <row r="74">
      <c r="A74" s="9"/>
      <c r="B74" s="9"/>
      <c r="C74" s="25"/>
      <c r="D74" s="25"/>
      <c r="E74" s="25"/>
      <c r="O74" s="2"/>
      <c r="P74" s="2"/>
    </row>
    <row r="75">
      <c r="A75" s="9"/>
      <c r="B75" s="9"/>
      <c r="C75" s="25"/>
      <c r="D75" s="25"/>
      <c r="E75" s="25"/>
      <c r="O75" s="2"/>
      <c r="P75" s="2"/>
    </row>
    <row r="76">
      <c r="A76" s="9"/>
      <c r="B76" s="9"/>
      <c r="C76" s="25"/>
      <c r="D76" s="25"/>
      <c r="E76" s="25"/>
      <c r="O76" s="2"/>
      <c r="P76" s="2"/>
    </row>
    <row r="77">
      <c r="A77" s="9"/>
      <c r="B77" s="9"/>
      <c r="C77" s="25"/>
      <c r="D77" s="25"/>
      <c r="E77" s="25"/>
      <c r="O77" s="2"/>
      <c r="P77" s="2"/>
    </row>
    <row r="78">
      <c r="A78" s="9"/>
      <c r="B78" s="9"/>
      <c r="C78" s="25"/>
      <c r="D78" s="25"/>
      <c r="E78" s="25"/>
      <c r="O78" s="2"/>
      <c r="P78" s="2"/>
    </row>
    <row r="79">
      <c r="A79" s="9"/>
      <c r="B79" s="9"/>
      <c r="C79" s="25"/>
      <c r="D79" s="25"/>
      <c r="E79" s="25"/>
      <c r="O79" s="2"/>
      <c r="P79" s="2"/>
    </row>
    <row r="80">
      <c r="A80" s="9"/>
      <c r="B80" s="9"/>
      <c r="C80" s="25"/>
      <c r="D80" s="25"/>
      <c r="E80" s="25"/>
      <c r="O80" s="2"/>
      <c r="P80" s="2"/>
    </row>
    <row r="81">
      <c r="A81" s="9"/>
      <c r="B81" s="9"/>
      <c r="C81" s="25"/>
      <c r="D81" s="25"/>
      <c r="E81" s="25"/>
      <c r="O81" s="2"/>
      <c r="P81" s="2"/>
    </row>
    <row r="82">
      <c r="A82" s="9"/>
      <c r="B82" s="9"/>
      <c r="C82" s="25"/>
      <c r="D82" s="25"/>
      <c r="E82" s="25"/>
      <c r="O82" s="2"/>
      <c r="P82" s="2"/>
    </row>
    <row r="83">
      <c r="A83" s="9"/>
      <c r="B83" s="9"/>
      <c r="C83" s="25"/>
      <c r="D83" s="25"/>
      <c r="E83" s="25"/>
      <c r="O83" s="2"/>
      <c r="P83" s="2"/>
    </row>
    <row r="84">
      <c r="A84" s="9"/>
      <c r="B84" s="9"/>
      <c r="C84" s="25"/>
      <c r="D84" s="25"/>
      <c r="E84" s="25"/>
      <c r="O84" s="2"/>
      <c r="P84" s="2"/>
    </row>
    <row r="85">
      <c r="A85" s="9"/>
      <c r="B85" s="9"/>
      <c r="C85" s="25"/>
      <c r="D85" s="25"/>
      <c r="E85" s="25"/>
      <c r="O85" s="2"/>
      <c r="P85" s="2"/>
    </row>
    <row r="86">
      <c r="A86" s="9"/>
      <c r="B86" s="9"/>
      <c r="C86" s="25"/>
      <c r="D86" s="25"/>
      <c r="E86" s="25"/>
      <c r="O86" s="2"/>
      <c r="P86" s="2"/>
    </row>
    <row r="87">
      <c r="A87" s="9"/>
      <c r="B87" s="9"/>
      <c r="C87" s="25"/>
      <c r="D87" s="25"/>
      <c r="E87" s="25"/>
      <c r="O87" s="2"/>
      <c r="P87" s="2"/>
    </row>
    <row r="88">
      <c r="A88" s="9"/>
      <c r="B88" s="9"/>
      <c r="C88" s="25"/>
      <c r="D88" s="25"/>
      <c r="E88" s="25"/>
      <c r="O88" s="2"/>
      <c r="P88" s="2"/>
    </row>
    <row r="89">
      <c r="A89" s="9"/>
      <c r="B89" s="9"/>
      <c r="C89" s="25"/>
      <c r="D89" s="25"/>
      <c r="E89" s="25"/>
      <c r="O89" s="2"/>
      <c r="P89" s="2"/>
    </row>
    <row r="90">
      <c r="A90" s="9"/>
      <c r="B90" s="9"/>
      <c r="C90" s="25"/>
      <c r="D90" s="25"/>
      <c r="E90" s="25"/>
      <c r="O90" s="2"/>
      <c r="P90" s="2"/>
    </row>
    <row r="91">
      <c r="A91" s="9"/>
      <c r="B91" s="9"/>
      <c r="C91" s="25"/>
      <c r="D91" s="25"/>
      <c r="E91" s="25"/>
      <c r="O91" s="2"/>
      <c r="P91" s="2"/>
    </row>
    <row r="92">
      <c r="A92" s="9"/>
      <c r="B92" s="9"/>
      <c r="C92" s="25"/>
      <c r="D92" s="25"/>
      <c r="E92" s="25"/>
      <c r="O92" s="2"/>
      <c r="P92" s="2"/>
    </row>
    <row r="93">
      <c r="A93" s="9"/>
      <c r="B93" s="9"/>
      <c r="C93" s="25"/>
      <c r="D93" s="25"/>
      <c r="E93" s="25"/>
      <c r="O93" s="2"/>
      <c r="P93" s="2"/>
    </row>
    <row r="94">
      <c r="A94" s="9"/>
      <c r="B94" s="9"/>
      <c r="C94" s="25"/>
      <c r="D94" s="25"/>
      <c r="E94" s="25"/>
      <c r="O94" s="2"/>
      <c r="P94" s="2"/>
    </row>
    <row r="95">
      <c r="A95" s="9"/>
      <c r="B95" s="9"/>
      <c r="C95" s="25"/>
      <c r="D95" s="25"/>
      <c r="E95" s="25"/>
      <c r="O95" s="2"/>
      <c r="P95" s="2"/>
    </row>
    <row r="96">
      <c r="A96" s="9"/>
      <c r="B96" s="9"/>
      <c r="C96" s="25"/>
      <c r="D96" s="25"/>
      <c r="E96" s="25"/>
      <c r="O96" s="2"/>
      <c r="P96" s="2"/>
    </row>
    <row r="97">
      <c r="A97" s="9"/>
      <c r="B97" s="9"/>
      <c r="C97" s="25"/>
      <c r="D97" s="25"/>
      <c r="E97" s="25"/>
      <c r="O97" s="2"/>
      <c r="P97" s="2"/>
    </row>
    <row r="98">
      <c r="A98" s="9"/>
      <c r="B98" s="9"/>
      <c r="C98" s="25"/>
      <c r="D98" s="25"/>
      <c r="E98" s="25"/>
      <c r="O98" s="2"/>
      <c r="P98" s="2"/>
    </row>
    <row r="99">
      <c r="A99" s="9"/>
      <c r="B99" s="9"/>
      <c r="C99" s="25"/>
      <c r="D99" s="25"/>
      <c r="E99" s="25"/>
      <c r="O99" s="2"/>
      <c r="P99" s="2"/>
    </row>
    <row r="100">
      <c r="A100" s="9"/>
      <c r="B100" s="9"/>
      <c r="C100" s="25"/>
      <c r="D100" s="25"/>
      <c r="E100" s="25"/>
      <c r="O100" s="2"/>
      <c r="P100" s="2"/>
    </row>
    <row r="101">
      <c r="A101" s="9"/>
      <c r="B101" s="9"/>
      <c r="C101" s="25"/>
      <c r="D101" s="25"/>
      <c r="E101" s="25"/>
      <c r="O101" s="2"/>
      <c r="P101" s="2"/>
    </row>
    <row r="102">
      <c r="A102" s="9"/>
      <c r="B102" s="9"/>
      <c r="C102" s="25"/>
      <c r="D102" s="25"/>
      <c r="E102" s="25"/>
      <c r="O102" s="2"/>
      <c r="P102" s="2"/>
    </row>
    <row r="103">
      <c r="A103" s="9"/>
      <c r="B103" s="9"/>
      <c r="C103" s="25"/>
      <c r="D103" s="25"/>
      <c r="E103" s="25"/>
      <c r="O103" s="2"/>
      <c r="P103" s="2"/>
    </row>
    <row r="104">
      <c r="A104" s="9"/>
      <c r="B104" s="9"/>
      <c r="C104" s="25"/>
      <c r="D104" s="25"/>
      <c r="E104" s="25"/>
      <c r="O104" s="2"/>
      <c r="P104" s="2"/>
    </row>
    <row r="105">
      <c r="O105" s="2"/>
      <c r="P105" s="2"/>
    </row>
    <row r="106">
      <c r="O106" s="2"/>
      <c r="P106" s="2"/>
    </row>
    <row r="107">
      <c r="O107" s="2"/>
      <c r="P107" s="2"/>
    </row>
    <row r="108">
      <c r="O108" s="2"/>
      <c r="P108" s="2"/>
    </row>
    <row r="109">
      <c r="O109" s="2"/>
      <c r="P109" s="2"/>
    </row>
    <row r="110">
      <c r="O110" s="2"/>
      <c r="P110" s="2"/>
    </row>
    <row r="111">
      <c r="O111" s="2"/>
      <c r="P111" s="2"/>
    </row>
    <row r="112">
      <c r="O112" s="2"/>
      <c r="P112" s="2"/>
    </row>
    <row r="113">
      <c r="O113" s="2"/>
      <c r="P113" s="2"/>
    </row>
    <row r="114">
      <c r="O114" s="2"/>
      <c r="P114" s="2"/>
    </row>
    <row r="115">
      <c r="O115" s="2"/>
      <c r="P115" s="2"/>
    </row>
    <row r="116">
      <c r="O116" s="2"/>
      <c r="P116" s="2"/>
    </row>
    <row r="117">
      <c r="O117" s="2"/>
      <c r="P117" s="2"/>
    </row>
    <row r="118">
      <c r="O118" s="2"/>
      <c r="P118" s="2"/>
    </row>
    <row r="119">
      <c r="O119" s="2"/>
      <c r="P119" s="2"/>
    </row>
    <row r="120">
      <c r="O120" s="2"/>
      <c r="P120" s="2"/>
    </row>
    <row r="121">
      <c r="O121" s="2"/>
      <c r="P121" s="2"/>
    </row>
    <row r="122">
      <c r="O122" s="2"/>
      <c r="P122" s="2"/>
    </row>
    <row r="123">
      <c r="O123" s="2"/>
      <c r="P123" s="2"/>
    </row>
    <row r="124">
      <c r="O124" s="2"/>
      <c r="P124" s="2"/>
    </row>
    <row r="125">
      <c r="O125" s="2"/>
      <c r="P125" s="2"/>
    </row>
    <row r="126">
      <c r="O126" s="2"/>
      <c r="P126" s="2"/>
    </row>
    <row r="127">
      <c r="O127" s="2"/>
      <c r="P127" s="2"/>
    </row>
    <row r="128">
      <c r="O128" s="2"/>
      <c r="P128" s="2"/>
    </row>
    <row r="129">
      <c r="O129" s="2"/>
      <c r="P129" s="2"/>
    </row>
    <row r="130">
      <c r="O130" s="2"/>
      <c r="P130" s="2"/>
    </row>
    <row r="131">
      <c r="O131" s="2"/>
      <c r="P131" s="2"/>
    </row>
    <row r="132">
      <c r="O132" s="2"/>
      <c r="P132" s="2"/>
    </row>
    <row r="133">
      <c r="O133" s="2"/>
      <c r="P133" s="2"/>
    </row>
    <row r="134">
      <c r="O134" s="2"/>
      <c r="P134" s="2"/>
    </row>
    <row r="135">
      <c r="O135" s="2"/>
      <c r="P135" s="2"/>
    </row>
    <row r="136">
      <c r="O136" s="2"/>
      <c r="P136" s="2"/>
    </row>
    <row r="137">
      <c r="O137" s="2"/>
      <c r="P137" s="2"/>
    </row>
    <row r="138">
      <c r="O138" s="2"/>
      <c r="P138" s="2"/>
    </row>
    <row r="139">
      <c r="O139" s="2"/>
      <c r="P139" s="2"/>
    </row>
    <row r="140">
      <c r="O140" s="2"/>
      <c r="P140" s="2"/>
    </row>
    <row r="141">
      <c r="O141" s="2"/>
      <c r="P141" s="2"/>
    </row>
    <row r="142">
      <c r="O142" s="2"/>
      <c r="P142" s="2"/>
    </row>
    <row r="143">
      <c r="O143" s="2"/>
      <c r="P143" s="2"/>
    </row>
    <row r="144">
      <c r="O144" s="2"/>
      <c r="P144" s="2"/>
    </row>
    <row r="145">
      <c r="O145" s="2"/>
      <c r="P145" s="2"/>
    </row>
    <row r="146">
      <c r="O146" s="2"/>
      <c r="P146" s="2"/>
    </row>
    <row r="147">
      <c r="O147" s="2"/>
      <c r="P147" s="2"/>
    </row>
    <row r="148">
      <c r="O148" s="2"/>
      <c r="P148" s="2"/>
    </row>
    <row r="149">
      <c r="O149" s="2"/>
      <c r="P149" s="2"/>
    </row>
    <row r="150">
      <c r="O150" s="2"/>
      <c r="P150" s="2"/>
    </row>
    <row r="151">
      <c r="O151" s="2"/>
      <c r="P151" s="2"/>
    </row>
    <row r="152">
      <c r="O152" s="2"/>
      <c r="P152" s="2"/>
    </row>
    <row r="153">
      <c r="O153" s="2"/>
      <c r="P153" s="2"/>
    </row>
    <row r="154">
      <c r="O154" s="2"/>
      <c r="P154" s="2"/>
    </row>
    <row r="155">
      <c r="O155" s="2"/>
      <c r="P155" s="2"/>
    </row>
    <row r="156">
      <c r="O156" s="2"/>
      <c r="P156" s="2"/>
    </row>
    <row r="157">
      <c r="O157" s="2"/>
      <c r="P157" s="2"/>
    </row>
    <row r="158">
      <c r="O158" s="2"/>
      <c r="P158" s="2"/>
    </row>
    <row r="159">
      <c r="O159" s="2"/>
      <c r="P159" s="2"/>
    </row>
    <row r="160">
      <c r="O160" s="2"/>
      <c r="P160" s="2"/>
    </row>
    <row r="161">
      <c r="O161" s="2"/>
      <c r="P161" s="2"/>
    </row>
    <row r="162">
      <c r="O162" s="2"/>
      <c r="P162" s="2"/>
    </row>
    <row r="163">
      <c r="O163" s="2"/>
      <c r="P163" s="2"/>
    </row>
    <row r="164">
      <c r="O164" s="2"/>
      <c r="P164" s="2"/>
    </row>
    <row r="165">
      <c r="O165" s="2"/>
      <c r="P165" s="2"/>
    </row>
    <row r="166">
      <c r="O166" s="2"/>
      <c r="P166" s="2"/>
    </row>
    <row r="167">
      <c r="O167" s="2"/>
      <c r="P167" s="2"/>
    </row>
    <row r="168">
      <c r="O168" s="2"/>
      <c r="P168" s="2"/>
    </row>
    <row r="169">
      <c r="O169" s="2"/>
      <c r="P169" s="2"/>
    </row>
    <row r="170">
      <c r="O170" s="2"/>
      <c r="P170" s="2"/>
    </row>
    <row r="171">
      <c r="O171" s="2"/>
      <c r="P171" s="2"/>
    </row>
    <row r="172">
      <c r="O172" s="2"/>
      <c r="P172" s="2"/>
    </row>
    <row r="173">
      <c r="O173" s="2"/>
      <c r="P173" s="2"/>
    </row>
    <row r="174">
      <c r="O174" s="2"/>
      <c r="P174" s="2"/>
    </row>
    <row r="175">
      <c r="O175" s="2"/>
      <c r="P175" s="2"/>
    </row>
    <row r="176">
      <c r="O176" s="2"/>
      <c r="P176" s="2"/>
    </row>
    <row r="177">
      <c r="O177" s="2"/>
      <c r="P177" s="2"/>
    </row>
    <row r="178">
      <c r="O178" s="2"/>
      <c r="P178" s="2"/>
    </row>
    <row r="179">
      <c r="O179" s="2"/>
      <c r="P179" s="2"/>
    </row>
    <row r="180">
      <c r="O180" s="2"/>
      <c r="P180" s="2"/>
    </row>
    <row r="181">
      <c r="O181" s="2"/>
      <c r="P181" s="2"/>
    </row>
    <row r="182">
      <c r="O182" s="2"/>
      <c r="P182" s="2"/>
    </row>
    <row r="183">
      <c r="O183" s="2"/>
      <c r="P183" s="2"/>
    </row>
    <row r="184">
      <c r="O184" s="2"/>
      <c r="P184" s="2"/>
    </row>
    <row r="185">
      <c r="O185" s="2"/>
      <c r="P185" s="2"/>
    </row>
    <row r="186">
      <c r="O186" s="2"/>
      <c r="P186" s="2"/>
    </row>
    <row r="187">
      <c r="O187" s="2"/>
      <c r="P187" s="2"/>
    </row>
    <row r="188">
      <c r="O188" s="2"/>
      <c r="P188" s="2"/>
    </row>
    <row r="189">
      <c r="O189" s="2"/>
      <c r="P189" s="2"/>
    </row>
    <row r="190">
      <c r="O190" s="2"/>
      <c r="P190" s="2"/>
    </row>
    <row r="191">
      <c r="O191" s="2"/>
      <c r="P191" s="2"/>
    </row>
    <row r="192">
      <c r="O192" s="2"/>
      <c r="P192" s="2"/>
    </row>
    <row r="193">
      <c r="O193" s="2"/>
      <c r="P193" s="2"/>
    </row>
    <row r="194">
      <c r="O194" s="2"/>
      <c r="P194" s="2"/>
    </row>
    <row r="195">
      <c r="O195" s="2"/>
      <c r="P195" s="2"/>
    </row>
    <row r="196">
      <c r="O196" s="2"/>
      <c r="P196" s="2"/>
    </row>
    <row r="197">
      <c r="O197" s="2"/>
      <c r="P197" s="2"/>
    </row>
    <row r="198">
      <c r="O198" s="2"/>
      <c r="P198" s="2"/>
    </row>
    <row r="199">
      <c r="O199" s="2"/>
      <c r="P199" s="2"/>
    </row>
    <row r="200">
      <c r="O200" s="2"/>
      <c r="P200" s="2"/>
    </row>
    <row r="201">
      <c r="O201" s="2"/>
      <c r="P201" s="2"/>
    </row>
    <row r="202">
      <c r="O202" s="2"/>
      <c r="P202" s="2"/>
    </row>
    <row r="203">
      <c r="O203" s="2"/>
      <c r="P203" s="2"/>
    </row>
    <row r="204">
      <c r="O204" s="2"/>
      <c r="P204" s="2"/>
    </row>
    <row r="205">
      <c r="O205" s="2"/>
      <c r="P205" s="2"/>
    </row>
    <row r="206">
      <c r="O206" s="2"/>
      <c r="P206" s="2"/>
    </row>
    <row r="207">
      <c r="O207" s="2"/>
      <c r="P207" s="2"/>
    </row>
    <row r="208">
      <c r="O208" s="2"/>
      <c r="P208" s="2"/>
    </row>
    <row r="209">
      <c r="O209" s="2"/>
      <c r="P209" s="2"/>
    </row>
    <row r="210">
      <c r="O210" s="2"/>
      <c r="P210" s="2"/>
    </row>
    <row r="211">
      <c r="O211" s="2"/>
      <c r="P211" s="2"/>
    </row>
    <row r="212">
      <c r="O212" s="2"/>
      <c r="P212" s="2"/>
    </row>
    <row r="213">
      <c r="O213" s="2"/>
      <c r="P213" s="2"/>
    </row>
    <row r="214">
      <c r="O214" s="2"/>
      <c r="P214" s="2"/>
    </row>
    <row r="215">
      <c r="O215" s="2"/>
      <c r="P215" s="2"/>
    </row>
    <row r="216">
      <c r="O216" s="2"/>
      <c r="P216" s="2"/>
    </row>
    <row r="217">
      <c r="O217" s="2"/>
      <c r="P217" s="2"/>
    </row>
    <row r="218">
      <c r="O218" s="2"/>
      <c r="P218" s="2"/>
    </row>
    <row r="219">
      <c r="O219" s="2"/>
      <c r="P219" s="2"/>
    </row>
    <row r="220">
      <c r="O220" s="2"/>
      <c r="P220" s="2"/>
    </row>
    <row r="221">
      <c r="O221" s="2"/>
      <c r="P221" s="2"/>
    </row>
    <row r="222">
      <c r="O222" s="2"/>
      <c r="P222" s="2"/>
    </row>
    <row r="223">
      <c r="O223" s="2"/>
      <c r="P223" s="2"/>
    </row>
    <row r="224">
      <c r="O224" s="2"/>
      <c r="P224" s="2"/>
    </row>
    <row r="225">
      <c r="O225" s="2"/>
      <c r="P225" s="2"/>
    </row>
    <row r="226">
      <c r="O226" s="2"/>
      <c r="P226" s="2"/>
    </row>
    <row r="227">
      <c r="O227" s="2"/>
      <c r="P227" s="2"/>
    </row>
    <row r="228">
      <c r="O228" s="2"/>
      <c r="P228" s="2"/>
    </row>
    <row r="229">
      <c r="O229" s="2"/>
      <c r="P229" s="2"/>
    </row>
    <row r="230">
      <c r="O230" s="2"/>
      <c r="P230" s="2"/>
    </row>
    <row r="231">
      <c r="O231" s="2"/>
      <c r="P231" s="2"/>
    </row>
    <row r="232">
      <c r="O232" s="2"/>
      <c r="P232" s="2"/>
    </row>
    <row r="233">
      <c r="O233" s="2"/>
      <c r="P233" s="2"/>
    </row>
    <row r="234">
      <c r="O234" s="2"/>
      <c r="P234" s="2"/>
    </row>
    <row r="235">
      <c r="O235" s="2"/>
      <c r="P235" s="2"/>
    </row>
    <row r="236">
      <c r="O236" s="2"/>
      <c r="P236" s="2"/>
    </row>
    <row r="237">
      <c r="O237" s="2"/>
      <c r="P237" s="2"/>
    </row>
    <row r="238">
      <c r="O238" s="2"/>
      <c r="P238" s="2"/>
    </row>
    <row r="239">
      <c r="O239" s="2"/>
      <c r="P239" s="2"/>
    </row>
    <row r="240">
      <c r="O240" s="2"/>
      <c r="P240" s="2"/>
    </row>
    <row r="241">
      <c r="O241" s="2"/>
      <c r="P241" s="2"/>
    </row>
    <row r="242">
      <c r="O242" s="2"/>
      <c r="P242" s="2"/>
    </row>
    <row r="243">
      <c r="O243" s="2"/>
      <c r="P243" s="2"/>
    </row>
    <row r="244">
      <c r="O244" s="2"/>
      <c r="P244" s="2"/>
    </row>
    <row r="245">
      <c r="O245" s="2"/>
      <c r="P245" s="2"/>
    </row>
    <row r="246">
      <c r="O246" s="2"/>
      <c r="P246" s="2"/>
    </row>
    <row r="247">
      <c r="O247" s="2"/>
      <c r="P247" s="2"/>
    </row>
    <row r="248">
      <c r="O248" s="2"/>
      <c r="P248" s="2"/>
    </row>
    <row r="249">
      <c r="O249" s="2"/>
      <c r="P249" s="2"/>
    </row>
    <row r="250">
      <c r="O250" s="2"/>
      <c r="P250" s="2"/>
    </row>
    <row r="251">
      <c r="O251" s="2"/>
      <c r="P251" s="2"/>
    </row>
    <row r="252">
      <c r="O252" s="2"/>
      <c r="P252" s="2"/>
    </row>
    <row r="253">
      <c r="O253" s="2"/>
      <c r="P253" s="2"/>
    </row>
    <row r="254">
      <c r="O254" s="2"/>
      <c r="P254" s="2"/>
    </row>
    <row r="255">
      <c r="O255" s="2"/>
      <c r="P255" s="2"/>
    </row>
    <row r="256">
      <c r="O256" s="2"/>
      <c r="P256" s="2"/>
    </row>
    <row r="257">
      <c r="O257" s="2"/>
      <c r="P257" s="2"/>
    </row>
    <row r="258">
      <c r="O258" s="2"/>
      <c r="P258" s="2"/>
    </row>
    <row r="259">
      <c r="O259" s="2"/>
      <c r="P259" s="2"/>
    </row>
    <row r="260">
      <c r="O260" s="2"/>
      <c r="P260" s="2"/>
    </row>
    <row r="261">
      <c r="O261" s="2"/>
      <c r="P261" s="2"/>
    </row>
    <row r="262">
      <c r="O262" s="2"/>
      <c r="P262" s="2"/>
    </row>
    <row r="263">
      <c r="O263" s="2"/>
      <c r="P263" s="2"/>
    </row>
    <row r="264">
      <c r="O264" s="2"/>
      <c r="P264" s="2"/>
    </row>
    <row r="265">
      <c r="O265" s="2"/>
      <c r="P265" s="2"/>
    </row>
    <row r="266">
      <c r="O266" s="2"/>
      <c r="P266" s="2"/>
    </row>
    <row r="267">
      <c r="O267" s="2"/>
      <c r="P267" s="2"/>
    </row>
    <row r="268">
      <c r="O268" s="2"/>
      <c r="P268" s="2"/>
    </row>
    <row r="269">
      <c r="O269" s="2"/>
      <c r="P269" s="2"/>
    </row>
    <row r="270">
      <c r="O270" s="2"/>
      <c r="P270" s="2"/>
    </row>
    <row r="271">
      <c r="O271" s="2"/>
      <c r="P271" s="2"/>
    </row>
    <row r="272">
      <c r="O272" s="2"/>
      <c r="P272" s="2"/>
    </row>
    <row r="273">
      <c r="O273" s="2"/>
      <c r="P273" s="2"/>
    </row>
    <row r="274">
      <c r="O274" s="2"/>
      <c r="P274" s="2"/>
    </row>
    <row r="275">
      <c r="O275" s="2"/>
      <c r="P275" s="2"/>
    </row>
    <row r="276">
      <c r="O276" s="2"/>
      <c r="P276" s="2"/>
    </row>
    <row r="277">
      <c r="O277" s="2"/>
      <c r="P277" s="2"/>
    </row>
    <row r="278">
      <c r="O278" s="2"/>
      <c r="P278" s="2"/>
    </row>
    <row r="279">
      <c r="O279" s="2"/>
      <c r="P279" s="2"/>
    </row>
    <row r="280">
      <c r="O280" s="2"/>
      <c r="P280" s="2"/>
    </row>
    <row r="281">
      <c r="O281" s="2"/>
      <c r="P281" s="2"/>
    </row>
    <row r="282">
      <c r="O282" s="2"/>
      <c r="P282" s="2"/>
    </row>
    <row r="283">
      <c r="O283" s="2"/>
      <c r="P283" s="2"/>
    </row>
    <row r="284">
      <c r="O284" s="2"/>
      <c r="P284" s="2"/>
    </row>
    <row r="285">
      <c r="O285" s="2"/>
      <c r="P285" s="2"/>
    </row>
    <row r="286">
      <c r="O286" s="2"/>
      <c r="P286" s="2"/>
    </row>
    <row r="287">
      <c r="O287" s="2"/>
      <c r="P287" s="2"/>
    </row>
    <row r="288">
      <c r="O288" s="2"/>
      <c r="P288" s="2"/>
    </row>
    <row r="289">
      <c r="O289" s="2"/>
      <c r="P289" s="2"/>
    </row>
    <row r="290">
      <c r="O290" s="2"/>
      <c r="P290" s="2"/>
    </row>
    <row r="291">
      <c r="O291" s="2"/>
      <c r="P291" s="2"/>
    </row>
    <row r="292">
      <c r="O292" s="2"/>
      <c r="P292" s="2"/>
    </row>
    <row r="293">
      <c r="O293" s="2"/>
      <c r="P293" s="2"/>
    </row>
    <row r="294">
      <c r="O294" s="2"/>
      <c r="P294" s="2"/>
    </row>
    <row r="295">
      <c r="O295" s="2"/>
      <c r="P295" s="2"/>
    </row>
    <row r="296">
      <c r="O296" s="2"/>
      <c r="P296" s="2"/>
    </row>
    <row r="297">
      <c r="O297" s="2"/>
      <c r="P297" s="2"/>
    </row>
    <row r="298">
      <c r="O298" s="2"/>
      <c r="P298" s="2"/>
    </row>
    <row r="299">
      <c r="O299" s="2"/>
      <c r="P299" s="2"/>
    </row>
    <row r="300">
      <c r="O300" s="2"/>
      <c r="P300" s="2"/>
    </row>
    <row r="301">
      <c r="O301" s="2"/>
      <c r="P301" s="2"/>
    </row>
    <row r="302">
      <c r="O302" s="2"/>
      <c r="P302" s="2"/>
    </row>
    <row r="303">
      <c r="O303" s="2"/>
      <c r="P303" s="2"/>
    </row>
    <row r="304">
      <c r="O304" s="2"/>
      <c r="P304" s="2"/>
    </row>
    <row r="305">
      <c r="O305" s="2"/>
      <c r="P305" s="2"/>
    </row>
    <row r="306">
      <c r="O306" s="2"/>
      <c r="P306" s="2"/>
    </row>
    <row r="307">
      <c r="O307" s="2"/>
      <c r="P307" s="2"/>
    </row>
    <row r="308">
      <c r="O308" s="2"/>
      <c r="P308" s="2"/>
    </row>
    <row r="309">
      <c r="O309" s="2"/>
      <c r="P309" s="2"/>
    </row>
    <row r="310">
      <c r="O310" s="2"/>
      <c r="P310" s="2"/>
    </row>
    <row r="311">
      <c r="O311" s="2"/>
      <c r="P311" s="2"/>
    </row>
    <row r="312">
      <c r="O312" s="2"/>
      <c r="P312" s="2"/>
    </row>
    <row r="313">
      <c r="O313" s="2"/>
      <c r="P313" s="2"/>
    </row>
    <row r="314">
      <c r="O314" s="2"/>
      <c r="P314" s="2"/>
    </row>
    <row r="315">
      <c r="O315" s="2"/>
      <c r="P315" s="2"/>
    </row>
    <row r="316">
      <c r="O316" s="2"/>
      <c r="P316" s="2"/>
    </row>
    <row r="317">
      <c r="O317" s="2"/>
      <c r="P317" s="2"/>
    </row>
    <row r="318">
      <c r="O318" s="2"/>
      <c r="P318" s="2"/>
    </row>
    <row r="319">
      <c r="O319" s="2"/>
      <c r="P319" s="2"/>
    </row>
    <row r="320">
      <c r="O320" s="2"/>
      <c r="P320" s="2"/>
    </row>
    <row r="321">
      <c r="O321" s="2"/>
      <c r="P321" s="2"/>
    </row>
    <row r="322">
      <c r="O322" s="2"/>
      <c r="P322" s="2"/>
    </row>
    <row r="323">
      <c r="O323" s="2"/>
      <c r="P323" s="2"/>
    </row>
    <row r="324">
      <c r="O324" s="2"/>
      <c r="P324" s="2"/>
    </row>
    <row r="325">
      <c r="O325" s="2"/>
      <c r="P325" s="2"/>
    </row>
    <row r="326">
      <c r="O326" s="2"/>
      <c r="P326" s="2"/>
    </row>
    <row r="327">
      <c r="O327" s="2"/>
      <c r="P327" s="2"/>
    </row>
    <row r="328">
      <c r="O328" s="2"/>
      <c r="P328" s="2"/>
    </row>
    <row r="329">
      <c r="O329" s="2"/>
      <c r="P329" s="2"/>
    </row>
    <row r="330">
      <c r="O330" s="2"/>
      <c r="P330" s="2"/>
    </row>
    <row r="331">
      <c r="O331" s="2"/>
      <c r="P331" s="2"/>
    </row>
    <row r="332">
      <c r="O332" s="2"/>
      <c r="P332" s="2"/>
    </row>
    <row r="333">
      <c r="O333" s="2"/>
      <c r="P333" s="2"/>
    </row>
    <row r="334">
      <c r="O334" s="2"/>
      <c r="P334" s="2"/>
    </row>
    <row r="335">
      <c r="O335" s="2"/>
      <c r="P335" s="2"/>
    </row>
    <row r="336">
      <c r="O336" s="2"/>
      <c r="P336" s="2"/>
    </row>
    <row r="337">
      <c r="O337" s="2"/>
      <c r="P337" s="2"/>
    </row>
    <row r="338">
      <c r="O338" s="2"/>
      <c r="P338" s="2"/>
    </row>
    <row r="339">
      <c r="O339" s="2"/>
      <c r="P339" s="2"/>
    </row>
    <row r="340">
      <c r="O340" s="2"/>
      <c r="P340" s="2"/>
    </row>
    <row r="341">
      <c r="O341" s="2"/>
      <c r="P341" s="2"/>
    </row>
    <row r="342">
      <c r="O342" s="2"/>
      <c r="P342" s="2"/>
    </row>
    <row r="343">
      <c r="O343" s="2"/>
      <c r="P343" s="2"/>
    </row>
    <row r="344">
      <c r="O344" s="2"/>
      <c r="P344" s="2"/>
    </row>
    <row r="345">
      <c r="O345" s="2"/>
      <c r="P345" s="2"/>
    </row>
    <row r="346">
      <c r="O346" s="2"/>
      <c r="P346" s="2"/>
    </row>
    <row r="347">
      <c r="O347" s="2"/>
      <c r="P347" s="2"/>
    </row>
    <row r="348">
      <c r="O348" s="2"/>
      <c r="P348" s="2"/>
    </row>
    <row r="349">
      <c r="O349" s="2"/>
      <c r="P349" s="2"/>
    </row>
    <row r="350">
      <c r="O350" s="2"/>
      <c r="P350" s="2"/>
    </row>
    <row r="351">
      <c r="O351" s="2"/>
      <c r="P351" s="2"/>
    </row>
    <row r="352">
      <c r="O352" s="2"/>
      <c r="P352" s="2"/>
    </row>
    <row r="353">
      <c r="O353" s="2"/>
      <c r="P353" s="2"/>
    </row>
    <row r="354">
      <c r="O354" s="2"/>
      <c r="P354" s="2"/>
    </row>
    <row r="355">
      <c r="O355" s="2"/>
      <c r="P355" s="2"/>
    </row>
    <row r="356">
      <c r="O356" s="2"/>
      <c r="P356" s="2"/>
    </row>
    <row r="357">
      <c r="O357" s="2"/>
      <c r="P357" s="2"/>
    </row>
    <row r="358">
      <c r="O358" s="2"/>
      <c r="P358" s="2"/>
    </row>
    <row r="359">
      <c r="O359" s="2"/>
      <c r="P359" s="2"/>
    </row>
    <row r="360">
      <c r="O360" s="2"/>
      <c r="P360" s="2"/>
    </row>
    <row r="361">
      <c r="O361" s="2"/>
      <c r="P361" s="2"/>
    </row>
    <row r="362">
      <c r="O362" s="2"/>
      <c r="P362" s="2"/>
    </row>
    <row r="363">
      <c r="O363" s="2"/>
      <c r="P363" s="2"/>
    </row>
    <row r="364">
      <c r="O364" s="2"/>
      <c r="P364" s="2"/>
    </row>
    <row r="365">
      <c r="O365" s="2"/>
      <c r="P365" s="2"/>
    </row>
    <row r="366">
      <c r="O366" s="2"/>
      <c r="P366" s="2"/>
    </row>
    <row r="367">
      <c r="O367" s="2"/>
      <c r="P367" s="2"/>
    </row>
    <row r="368">
      <c r="O368" s="2"/>
      <c r="P368" s="2"/>
    </row>
    <row r="369">
      <c r="O369" s="2"/>
      <c r="P369" s="2"/>
    </row>
    <row r="370">
      <c r="O370" s="2"/>
      <c r="P370" s="2"/>
    </row>
    <row r="371">
      <c r="O371" s="2"/>
      <c r="P371" s="2"/>
    </row>
    <row r="372">
      <c r="O372" s="2"/>
      <c r="P372" s="2"/>
    </row>
    <row r="373">
      <c r="O373" s="2"/>
      <c r="P373" s="2"/>
    </row>
    <row r="374">
      <c r="O374" s="2"/>
      <c r="P374" s="2"/>
    </row>
    <row r="375">
      <c r="O375" s="2"/>
      <c r="P375" s="2"/>
    </row>
    <row r="376">
      <c r="O376" s="2"/>
      <c r="P376" s="2"/>
    </row>
    <row r="377">
      <c r="O377" s="2"/>
      <c r="P377" s="2"/>
    </row>
    <row r="378">
      <c r="O378" s="2"/>
      <c r="P378" s="2"/>
    </row>
    <row r="379">
      <c r="O379" s="2"/>
      <c r="P379" s="2"/>
    </row>
    <row r="380">
      <c r="O380" s="2"/>
      <c r="P380" s="2"/>
    </row>
    <row r="381">
      <c r="O381" s="2"/>
      <c r="P381" s="2"/>
    </row>
    <row r="382">
      <c r="O382" s="2"/>
      <c r="P382" s="2"/>
    </row>
    <row r="383">
      <c r="O383" s="2"/>
      <c r="P383" s="2"/>
    </row>
    <row r="384">
      <c r="O384" s="2"/>
      <c r="P384" s="2"/>
    </row>
    <row r="385">
      <c r="O385" s="2"/>
      <c r="P385" s="2"/>
    </row>
    <row r="386">
      <c r="O386" s="2"/>
      <c r="P386" s="2"/>
    </row>
    <row r="387">
      <c r="O387" s="2"/>
      <c r="P387" s="2"/>
    </row>
    <row r="388">
      <c r="O388" s="2"/>
      <c r="P388" s="2"/>
    </row>
    <row r="389">
      <c r="O389" s="2"/>
      <c r="P389" s="2"/>
    </row>
    <row r="390">
      <c r="O390" s="2"/>
      <c r="P390" s="2"/>
    </row>
    <row r="391">
      <c r="O391" s="2"/>
      <c r="P391" s="2"/>
    </row>
    <row r="392">
      <c r="O392" s="2"/>
      <c r="P392" s="2"/>
    </row>
    <row r="393">
      <c r="O393" s="2"/>
      <c r="P393" s="2"/>
    </row>
    <row r="394">
      <c r="O394" s="2"/>
      <c r="P394" s="2"/>
    </row>
    <row r="395">
      <c r="O395" s="2"/>
      <c r="P395" s="2"/>
    </row>
    <row r="396">
      <c r="O396" s="2"/>
      <c r="P396" s="2"/>
    </row>
    <row r="397">
      <c r="O397" s="2"/>
      <c r="P397" s="2"/>
    </row>
    <row r="398">
      <c r="O398" s="2"/>
      <c r="P398" s="2"/>
    </row>
    <row r="399">
      <c r="O399" s="2"/>
      <c r="P399" s="2"/>
    </row>
    <row r="400">
      <c r="O400" s="2"/>
      <c r="P400" s="2"/>
    </row>
    <row r="401">
      <c r="O401" s="2"/>
      <c r="P401" s="2"/>
    </row>
    <row r="402">
      <c r="O402" s="2"/>
      <c r="P402" s="2"/>
    </row>
    <row r="403">
      <c r="O403" s="2"/>
      <c r="P403" s="2"/>
    </row>
    <row r="404">
      <c r="O404" s="2"/>
      <c r="P404" s="2"/>
    </row>
    <row r="405">
      <c r="O405" s="2"/>
      <c r="P405" s="2"/>
    </row>
    <row r="406">
      <c r="O406" s="2"/>
      <c r="P406" s="2"/>
    </row>
    <row r="407">
      <c r="O407" s="2"/>
      <c r="P407" s="2"/>
    </row>
    <row r="408">
      <c r="O408" s="2"/>
      <c r="P408" s="2"/>
    </row>
    <row r="409">
      <c r="O409" s="2"/>
      <c r="P409" s="2"/>
    </row>
    <row r="410">
      <c r="O410" s="2"/>
      <c r="P410" s="2"/>
    </row>
    <row r="411">
      <c r="O411" s="2"/>
      <c r="P411" s="2"/>
    </row>
    <row r="412">
      <c r="O412" s="2"/>
      <c r="P412" s="2"/>
    </row>
    <row r="413">
      <c r="O413" s="2"/>
      <c r="P413" s="2"/>
    </row>
    <row r="414">
      <c r="O414" s="2"/>
      <c r="P414" s="2"/>
    </row>
    <row r="415">
      <c r="O415" s="2"/>
      <c r="P415" s="2"/>
    </row>
    <row r="416">
      <c r="O416" s="2"/>
      <c r="P416" s="2"/>
    </row>
    <row r="417">
      <c r="O417" s="2"/>
      <c r="P417" s="2"/>
    </row>
    <row r="418">
      <c r="O418" s="2"/>
      <c r="P418" s="2"/>
    </row>
    <row r="419">
      <c r="O419" s="2"/>
      <c r="P419" s="2"/>
    </row>
    <row r="420">
      <c r="O420" s="2"/>
      <c r="P420" s="2"/>
    </row>
    <row r="421">
      <c r="O421" s="2"/>
      <c r="P421" s="2"/>
    </row>
    <row r="422">
      <c r="O422" s="2"/>
      <c r="P422" s="2"/>
    </row>
    <row r="423">
      <c r="O423" s="2"/>
      <c r="P423" s="2"/>
    </row>
    <row r="424">
      <c r="O424" s="2"/>
      <c r="P424" s="2"/>
    </row>
    <row r="425">
      <c r="O425" s="2"/>
      <c r="P425" s="2"/>
    </row>
    <row r="426">
      <c r="O426" s="2"/>
      <c r="P426" s="2"/>
    </row>
    <row r="427">
      <c r="O427" s="2"/>
      <c r="P427" s="2"/>
    </row>
    <row r="428">
      <c r="O428" s="2"/>
      <c r="P428" s="2"/>
    </row>
    <row r="429">
      <c r="O429" s="2"/>
      <c r="P429" s="2"/>
    </row>
    <row r="430">
      <c r="O430" s="2"/>
      <c r="P430" s="2"/>
    </row>
    <row r="431">
      <c r="O431" s="2"/>
      <c r="P431" s="2"/>
    </row>
    <row r="432">
      <c r="O432" s="2"/>
      <c r="P432" s="2"/>
    </row>
    <row r="433">
      <c r="O433" s="2"/>
      <c r="P433" s="2"/>
    </row>
    <row r="434">
      <c r="O434" s="2"/>
      <c r="P434" s="2"/>
    </row>
    <row r="435">
      <c r="O435" s="2"/>
      <c r="P435" s="2"/>
    </row>
    <row r="436">
      <c r="O436" s="2"/>
      <c r="P436" s="2"/>
    </row>
    <row r="437">
      <c r="O437" s="2"/>
      <c r="P437" s="2"/>
    </row>
    <row r="438">
      <c r="O438" s="2"/>
      <c r="P438" s="2"/>
    </row>
    <row r="439">
      <c r="O439" s="2"/>
      <c r="P439" s="2"/>
    </row>
    <row r="440">
      <c r="O440" s="2"/>
      <c r="P440" s="2"/>
    </row>
    <row r="441">
      <c r="O441" s="2"/>
      <c r="P441" s="2"/>
    </row>
    <row r="442">
      <c r="O442" s="2"/>
      <c r="P442" s="2"/>
    </row>
    <row r="443">
      <c r="O443" s="2"/>
      <c r="P443" s="2"/>
    </row>
    <row r="444">
      <c r="O444" s="2"/>
      <c r="P444" s="2"/>
    </row>
    <row r="445">
      <c r="O445" s="2"/>
      <c r="P445" s="2"/>
    </row>
    <row r="446">
      <c r="O446" s="2"/>
      <c r="P446" s="2"/>
    </row>
    <row r="447">
      <c r="O447" s="2"/>
      <c r="P447" s="2"/>
    </row>
    <row r="448">
      <c r="O448" s="2"/>
      <c r="P448" s="2"/>
    </row>
    <row r="449">
      <c r="O449" s="2"/>
      <c r="P449" s="2"/>
    </row>
    <row r="450">
      <c r="O450" s="2"/>
      <c r="P450" s="2"/>
    </row>
    <row r="451">
      <c r="O451" s="2"/>
      <c r="P451" s="2"/>
    </row>
    <row r="452">
      <c r="O452" s="2"/>
      <c r="P452" s="2"/>
    </row>
    <row r="453">
      <c r="O453" s="2"/>
      <c r="P453" s="2"/>
    </row>
    <row r="454">
      <c r="O454" s="2"/>
      <c r="P454" s="2"/>
    </row>
    <row r="455">
      <c r="O455" s="2"/>
      <c r="P455" s="2"/>
    </row>
    <row r="456">
      <c r="O456" s="2"/>
      <c r="P456" s="2"/>
    </row>
    <row r="457">
      <c r="O457" s="2"/>
      <c r="P457" s="2"/>
    </row>
    <row r="458">
      <c r="O458" s="2"/>
      <c r="P458" s="2"/>
    </row>
    <row r="459">
      <c r="O459" s="2"/>
      <c r="P459" s="2"/>
    </row>
    <row r="460">
      <c r="O460" s="2"/>
      <c r="P460" s="2"/>
    </row>
    <row r="461">
      <c r="O461" s="2"/>
      <c r="P461" s="2"/>
    </row>
    <row r="462">
      <c r="O462" s="2"/>
      <c r="P462" s="2"/>
    </row>
    <row r="463">
      <c r="O463" s="2"/>
      <c r="P463" s="2"/>
    </row>
    <row r="464">
      <c r="O464" s="2"/>
      <c r="P464" s="2"/>
    </row>
    <row r="465">
      <c r="O465" s="2"/>
      <c r="P465" s="2"/>
    </row>
    <row r="466">
      <c r="O466" s="2"/>
      <c r="P466" s="2"/>
    </row>
    <row r="467">
      <c r="O467" s="2"/>
      <c r="P467" s="2"/>
    </row>
    <row r="468">
      <c r="O468" s="2"/>
      <c r="P468" s="2"/>
    </row>
    <row r="469">
      <c r="O469" s="2"/>
      <c r="P469" s="2"/>
    </row>
    <row r="470">
      <c r="O470" s="2"/>
      <c r="P470" s="2"/>
    </row>
    <row r="471">
      <c r="O471" s="2"/>
      <c r="P471" s="2"/>
    </row>
    <row r="472">
      <c r="O472" s="2"/>
      <c r="P472" s="2"/>
    </row>
    <row r="473">
      <c r="O473" s="2"/>
      <c r="P473" s="2"/>
    </row>
    <row r="474">
      <c r="O474" s="2"/>
      <c r="P474" s="2"/>
    </row>
    <row r="475">
      <c r="O475" s="2"/>
      <c r="P475" s="2"/>
    </row>
    <row r="476">
      <c r="O476" s="2"/>
      <c r="P476" s="2"/>
    </row>
    <row r="477">
      <c r="O477" s="2"/>
      <c r="P477" s="2"/>
    </row>
    <row r="478">
      <c r="O478" s="2"/>
      <c r="P478" s="2"/>
    </row>
    <row r="479">
      <c r="O479" s="2"/>
      <c r="P479" s="2"/>
    </row>
    <row r="480">
      <c r="O480" s="2"/>
      <c r="P480" s="2"/>
    </row>
    <row r="481">
      <c r="O481" s="2"/>
      <c r="P481" s="2"/>
    </row>
    <row r="482">
      <c r="O482" s="2"/>
      <c r="P482" s="2"/>
    </row>
    <row r="483">
      <c r="O483" s="2"/>
      <c r="P483" s="2"/>
    </row>
    <row r="484">
      <c r="O484" s="2"/>
      <c r="P484" s="2"/>
    </row>
    <row r="485">
      <c r="O485" s="2"/>
      <c r="P485" s="2"/>
    </row>
    <row r="486">
      <c r="O486" s="2"/>
      <c r="P486" s="2"/>
    </row>
    <row r="487">
      <c r="O487" s="2"/>
      <c r="P487" s="2"/>
    </row>
    <row r="488">
      <c r="O488" s="2"/>
      <c r="P488" s="2"/>
    </row>
    <row r="489">
      <c r="O489" s="2"/>
      <c r="P489" s="2"/>
    </row>
    <row r="490">
      <c r="O490" s="2"/>
      <c r="P490" s="2"/>
    </row>
    <row r="491">
      <c r="O491" s="2"/>
      <c r="P491" s="2"/>
    </row>
    <row r="492">
      <c r="O492" s="2"/>
      <c r="P492" s="2"/>
    </row>
    <row r="493">
      <c r="O493" s="2"/>
      <c r="P493" s="2"/>
    </row>
    <row r="494">
      <c r="O494" s="2"/>
      <c r="P494" s="2"/>
    </row>
    <row r="495">
      <c r="O495" s="2"/>
      <c r="P495" s="2"/>
    </row>
    <row r="496">
      <c r="O496" s="2"/>
      <c r="P496" s="2"/>
    </row>
    <row r="497">
      <c r="O497" s="2"/>
      <c r="P497" s="2"/>
    </row>
    <row r="498">
      <c r="O498" s="2"/>
      <c r="P498" s="2"/>
    </row>
    <row r="499">
      <c r="O499" s="2"/>
      <c r="P499" s="2"/>
    </row>
    <row r="500">
      <c r="O500" s="2"/>
      <c r="P500" s="2"/>
    </row>
    <row r="501">
      <c r="O501" s="2"/>
      <c r="P501" s="2"/>
    </row>
    <row r="502">
      <c r="O502" s="2"/>
      <c r="P502" s="2"/>
    </row>
    <row r="503">
      <c r="O503" s="2"/>
      <c r="P503" s="2"/>
    </row>
    <row r="504">
      <c r="O504" s="2"/>
      <c r="P504" s="2"/>
    </row>
    <row r="505">
      <c r="O505" s="2"/>
      <c r="P505" s="2"/>
    </row>
    <row r="506">
      <c r="O506" s="2"/>
      <c r="P506" s="2"/>
    </row>
    <row r="507">
      <c r="O507" s="2"/>
      <c r="P507" s="2"/>
    </row>
    <row r="508">
      <c r="O508" s="2"/>
      <c r="P508" s="2"/>
    </row>
    <row r="509">
      <c r="O509" s="2"/>
      <c r="P509" s="2"/>
    </row>
    <row r="510">
      <c r="O510" s="2"/>
      <c r="P510" s="2"/>
    </row>
    <row r="511">
      <c r="O511" s="2"/>
      <c r="P511" s="2"/>
    </row>
    <row r="512">
      <c r="O512" s="2"/>
      <c r="P512" s="2"/>
    </row>
    <row r="513">
      <c r="O513" s="2"/>
      <c r="P513" s="2"/>
    </row>
    <row r="514">
      <c r="O514" s="2"/>
      <c r="P514" s="2"/>
    </row>
    <row r="515">
      <c r="O515" s="2"/>
      <c r="P515" s="2"/>
    </row>
    <row r="516">
      <c r="O516" s="2"/>
      <c r="P516" s="2"/>
    </row>
    <row r="517">
      <c r="O517" s="2"/>
      <c r="P517" s="2"/>
    </row>
    <row r="518">
      <c r="O518" s="2"/>
      <c r="P518" s="2"/>
    </row>
    <row r="519">
      <c r="O519" s="2"/>
      <c r="P519" s="2"/>
    </row>
    <row r="520">
      <c r="O520" s="2"/>
      <c r="P520" s="2"/>
    </row>
    <row r="521">
      <c r="O521" s="2"/>
      <c r="P521" s="2"/>
    </row>
    <row r="522">
      <c r="O522" s="2"/>
      <c r="P522" s="2"/>
    </row>
    <row r="523">
      <c r="O523" s="2"/>
      <c r="P523" s="2"/>
    </row>
    <row r="524">
      <c r="O524" s="2"/>
      <c r="P524" s="2"/>
    </row>
    <row r="525">
      <c r="O525" s="2"/>
      <c r="P525" s="2"/>
    </row>
    <row r="526">
      <c r="O526" s="2"/>
      <c r="P526" s="2"/>
    </row>
    <row r="527">
      <c r="O527" s="2"/>
      <c r="P527" s="2"/>
    </row>
    <row r="528">
      <c r="O528" s="2"/>
      <c r="P528" s="2"/>
    </row>
    <row r="529">
      <c r="O529" s="2"/>
      <c r="P529" s="2"/>
    </row>
    <row r="530">
      <c r="O530" s="2"/>
      <c r="P530" s="2"/>
    </row>
    <row r="531">
      <c r="O531" s="2"/>
      <c r="P531" s="2"/>
    </row>
    <row r="532">
      <c r="O532" s="2"/>
      <c r="P532" s="2"/>
    </row>
    <row r="533">
      <c r="O533" s="2"/>
      <c r="P533" s="2"/>
    </row>
    <row r="534">
      <c r="O534" s="2"/>
      <c r="P534" s="2"/>
    </row>
    <row r="535">
      <c r="O535" s="2"/>
      <c r="P535" s="2"/>
    </row>
    <row r="536">
      <c r="O536" s="2"/>
      <c r="P536" s="2"/>
    </row>
    <row r="537">
      <c r="O537" s="2"/>
      <c r="P537" s="2"/>
    </row>
    <row r="538">
      <c r="O538" s="2"/>
      <c r="P538" s="2"/>
    </row>
    <row r="539">
      <c r="O539" s="2"/>
      <c r="P539" s="2"/>
    </row>
    <row r="540">
      <c r="O540" s="2"/>
      <c r="P540" s="2"/>
    </row>
    <row r="541">
      <c r="O541" s="2"/>
      <c r="P541" s="2"/>
    </row>
    <row r="542">
      <c r="O542" s="2"/>
      <c r="P542" s="2"/>
    </row>
    <row r="543">
      <c r="O543" s="2"/>
      <c r="P543" s="2"/>
    </row>
    <row r="544">
      <c r="O544" s="2"/>
      <c r="P544" s="2"/>
    </row>
    <row r="545">
      <c r="O545" s="2"/>
      <c r="P545" s="2"/>
    </row>
    <row r="546">
      <c r="O546" s="2"/>
      <c r="P546" s="2"/>
    </row>
    <row r="547">
      <c r="O547" s="2"/>
      <c r="P547" s="2"/>
    </row>
    <row r="548">
      <c r="O548" s="2"/>
      <c r="P548" s="2"/>
    </row>
    <row r="549">
      <c r="O549" s="2"/>
      <c r="P549" s="2"/>
    </row>
    <row r="550">
      <c r="O550" s="2"/>
      <c r="P550" s="2"/>
    </row>
    <row r="551">
      <c r="O551" s="2"/>
      <c r="P551" s="2"/>
    </row>
    <row r="552">
      <c r="O552" s="2"/>
      <c r="P552" s="2"/>
    </row>
    <row r="553">
      <c r="O553" s="2"/>
      <c r="P553" s="2"/>
    </row>
    <row r="554">
      <c r="O554" s="2"/>
      <c r="P554" s="2"/>
    </row>
    <row r="555">
      <c r="O555" s="2"/>
      <c r="P555" s="2"/>
    </row>
    <row r="556">
      <c r="O556" s="2"/>
      <c r="P556" s="2"/>
    </row>
    <row r="557">
      <c r="O557" s="2"/>
      <c r="P557" s="2"/>
    </row>
    <row r="558">
      <c r="O558" s="2"/>
      <c r="P558" s="2"/>
    </row>
    <row r="559">
      <c r="O559" s="2"/>
      <c r="P559" s="2"/>
    </row>
    <row r="560">
      <c r="O560" s="2"/>
      <c r="P560" s="2"/>
    </row>
    <row r="561">
      <c r="O561" s="2"/>
      <c r="P561" s="2"/>
    </row>
    <row r="562">
      <c r="O562" s="2"/>
      <c r="P562" s="2"/>
    </row>
    <row r="563">
      <c r="O563" s="2"/>
      <c r="P563" s="2"/>
    </row>
    <row r="564">
      <c r="O564" s="2"/>
      <c r="P564" s="2"/>
    </row>
    <row r="565">
      <c r="O565" s="2"/>
      <c r="P565" s="2"/>
    </row>
    <row r="566">
      <c r="O566" s="2"/>
      <c r="P566" s="2"/>
    </row>
    <row r="567">
      <c r="O567" s="2"/>
      <c r="P567" s="2"/>
    </row>
    <row r="568">
      <c r="O568" s="2"/>
      <c r="P568" s="2"/>
    </row>
    <row r="569">
      <c r="O569" s="2"/>
      <c r="P569" s="2"/>
    </row>
    <row r="570">
      <c r="O570" s="2"/>
      <c r="P570" s="2"/>
    </row>
    <row r="571">
      <c r="O571" s="2"/>
      <c r="P571" s="2"/>
    </row>
    <row r="572">
      <c r="O572" s="2"/>
      <c r="P572" s="2"/>
    </row>
    <row r="573">
      <c r="O573" s="2"/>
      <c r="P573" s="2"/>
    </row>
    <row r="574">
      <c r="O574" s="2"/>
      <c r="P574" s="2"/>
    </row>
    <row r="575">
      <c r="O575" s="2"/>
      <c r="P575" s="2"/>
    </row>
    <row r="576">
      <c r="O576" s="2"/>
      <c r="P576" s="2"/>
    </row>
    <row r="577">
      <c r="O577" s="2"/>
      <c r="P577" s="2"/>
    </row>
    <row r="578">
      <c r="O578" s="2"/>
      <c r="P578" s="2"/>
    </row>
    <row r="579">
      <c r="O579" s="2"/>
      <c r="P579" s="2"/>
    </row>
    <row r="580">
      <c r="O580" s="2"/>
      <c r="P580" s="2"/>
    </row>
    <row r="581">
      <c r="O581" s="2"/>
      <c r="P581" s="2"/>
    </row>
    <row r="582">
      <c r="O582" s="2"/>
      <c r="P582" s="2"/>
    </row>
    <row r="583">
      <c r="O583" s="2"/>
      <c r="P583" s="2"/>
    </row>
    <row r="584">
      <c r="O584" s="2"/>
      <c r="P584" s="2"/>
    </row>
    <row r="585">
      <c r="O585" s="2"/>
      <c r="P585" s="2"/>
    </row>
    <row r="586">
      <c r="O586" s="2"/>
      <c r="P586" s="2"/>
    </row>
    <row r="587">
      <c r="O587" s="2"/>
      <c r="P587" s="2"/>
    </row>
    <row r="588">
      <c r="O588" s="2"/>
      <c r="P588" s="2"/>
    </row>
    <row r="589">
      <c r="O589" s="2"/>
      <c r="P589" s="2"/>
    </row>
    <row r="590">
      <c r="O590" s="2"/>
      <c r="P590" s="2"/>
    </row>
    <row r="591">
      <c r="O591" s="2"/>
      <c r="P591" s="2"/>
    </row>
    <row r="592">
      <c r="O592" s="2"/>
      <c r="P592" s="2"/>
    </row>
    <row r="593">
      <c r="O593" s="2"/>
      <c r="P593" s="2"/>
    </row>
    <row r="594">
      <c r="O594" s="2"/>
      <c r="P594" s="2"/>
    </row>
    <row r="595">
      <c r="O595" s="2"/>
      <c r="P595" s="2"/>
    </row>
    <row r="596">
      <c r="O596" s="2"/>
      <c r="P596" s="2"/>
    </row>
    <row r="597">
      <c r="O597" s="2"/>
      <c r="P597" s="2"/>
    </row>
    <row r="598">
      <c r="O598" s="2"/>
      <c r="P598" s="2"/>
    </row>
    <row r="599">
      <c r="O599" s="2"/>
      <c r="P599" s="2"/>
    </row>
    <row r="600">
      <c r="O600" s="2"/>
      <c r="P600" s="2"/>
    </row>
    <row r="601">
      <c r="O601" s="2"/>
      <c r="P601" s="2"/>
    </row>
    <row r="602">
      <c r="O602" s="2"/>
      <c r="P602" s="2"/>
    </row>
    <row r="603">
      <c r="O603" s="2"/>
      <c r="P603" s="2"/>
    </row>
    <row r="604">
      <c r="O604" s="2"/>
      <c r="P604" s="2"/>
    </row>
    <row r="605">
      <c r="O605" s="2"/>
      <c r="P605" s="2"/>
    </row>
    <row r="606">
      <c r="O606" s="2"/>
      <c r="P606" s="2"/>
    </row>
    <row r="607">
      <c r="O607" s="2"/>
      <c r="P607" s="2"/>
    </row>
    <row r="608">
      <c r="O608" s="2"/>
      <c r="P608" s="2"/>
    </row>
    <row r="609">
      <c r="O609" s="2"/>
      <c r="P609" s="2"/>
    </row>
    <row r="610">
      <c r="O610" s="2"/>
      <c r="P610" s="2"/>
    </row>
    <row r="611">
      <c r="O611" s="2"/>
      <c r="P611" s="2"/>
    </row>
    <row r="612">
      <c r="O612" s="2"/>
      <c r="P612" s="2"/>
    </row>
    <row r="613">
      <c r="O613" s="2"/>
      <c r="P613" s="2"/>
    </row>
    <row r="614">
      <c r="O614" s="2"/>
      <c r="P614" s="2"/>
    </row>
    <row r="615">
      <c r="O615" s="2"/>
      <c r="P615" s="2"/>
    </row>
    <row r="616">
      <c r="O616" s="2"/>
      <c r="P616" s="2"/>
    </row>
    <row r="617">
      <c r="O617" s="2"/>
      <c r="P617" s="2"/>
    </row>
    <row r="618">
      <c r="O618" s="2"/>
      <c r="P618" s="2"/>
    </row>
    <row r="619">
      <c r="O619" s="2"/>
      <c r="P619" s="2"/>
    </row>
    <row r="620">
      <c r="O620" s="2"/>
      <c r="P620" s="2"/>
    </row>
    <row r="621">
      <c r="O621" s="2"/>
      <c r="P621" s="2"/>
    </row>
    <row r="622">
      <c r="O622" s="2"/>
      <c r="P622" s="2"/>
    </row>
    <row r="623">
      <c r="O623" s="2"/>
      <c r="P623" s="2"/>
    </row>
    <row r="624">
      <c r="O624" s="2"/>
      <c r="P624" s="2"/>
    </row>
    <row r="625">
      <c r="O625" s="2"/>
      <c r="P625" s="2"/>
    </row>
    <row r="626">
      <c r="O626" s="2"/>
      <c r="P626" s="2"/>
    </row>
    <row r="627">
      <c r="O627" s="2"/>
      <c r="P627" s="2"/>
    </row>
    <row r="628">
      <c r="O628" s="2"/>
      <c r="P628" s="2"/>
    </row>
    <row r="629">
      <c r="O629" s="2"/>
      <c r="P629" s="2"/>
    </row>
    <row r="630">
      <c r="O630" s="2"/>
      <c r="P630" s="2"/>
    </row>
    <row r="631">
      <c r="O631" s="2"/>
      <c r="P631" s="2"/>
    </row>
    <row r="632">
      <c r="O632" s="2"/>
      <c r="P632" s="2"/>
    </row>
    <row r="633">
      <c r="O633" s="2"/>
      <c r="P633" s="2"/>
    </row>
    <row r="634">
      <c r="O634" s="2"/>
      <c r="P634" s="2"/>
    </row>
    <row r="635">
      <c r="O635" s="2"/>
      <c r="P635" s="2"/>
    </row>
    <row r="636">
      <c r="O636" s="2"/>
      <c r="P636" s="2"/>
    </row>
    <row r="637">
      <c r="O637" s="2"/>
      <c r="P637" s="2"/>
    </row>
    <row r="638">
      <c r="O638" s="2"/>
      <c r="P638" s="2"/>
    </row>
    <row r="639">
      <c r="O639" s="2"/>
      <c r="P639" s="2"/>
    </row>
    <row r="640">
      <c r="O640" s="2"/>
      <c r="P640" s="2"/>
    </row>
    <row r="641">
      <c r="O641" s="2"/>
      <c r="P641" s="2"/>
    </row>
    <row r="642">
      <c r="O642" s="2"/>
      <c r="P642" s="2"/>
    </row>
    <row r="643">
      <c r="O643" s="2"/>
      <c r="P643" s="2"/>
    </row>
    <row r="644">
      <c r="O644" s="2"/>
      <c r="P644" s="2"/>
    </row>
    <row r="645">
      <c r="O645" s="2"/>
      <c r="P645" s="2"/>
    </row>
    <row r="646">
      <c r="O646" s="2"/>
      <c r="P646" s="2"/>
    </row>
    <row r="647">
      <c r="O647" s="2"/>
      <c r="P647" s="2"/>
    </row>
    <row r="648">
      <c r="O648" s="2"/>
      <c r="P648" s="2"/>
    </row>
    <row r="649">
      <c r="O649" s="2"/>
      <c r="P649" s="2"/>
    </row>
    <row r="650">
      <c r="O650" s="2"/>
      <c r="P650" s="2"/>
    </row>
    <row r="651">
      <c r="O651" s="2"/>
      <c r="P651" s="2"/>
    </row>
    <row r="652">
      <c r="O652" s="2"/>
      <c r="P652" s="2"/>
    </row>
    <row r="653">
      <c r="O653" s="2"/>
      <c r="P653" s="2"/>
    </row>
    <row r="654">
      <c r="O654" s="2"/>
      <c r="P654" s="2"/>
    </row>
    <row r="655">
      <c r="O655" s="2"/>
      <c r="P655" s="2"/>
    </row>
    <row r="656">
      <c r="O656" s="2"/>
      <c r="P656" s="2"/>
    </row>
    <row r="657">
      <c r="O657" s="2"/>
      <c r="P657" s="2"/>
    </row>
    <row r="658">
      <c r="O658" s="2"/>
      <c r="P658" s="2"/>
    </row>
    <row r="659">
      <c r="O659" s="2"/>
      <c r="P659" s="2"/>
    </row>
    <row r="660">
      <c r="O660" s="2"/>
      <c r="P660" s="2"/>
    </row>
    <row r="661">
      <c r="O661" s="2"/>
      <c r="P661" s="2"/>
    </row>
    <row r="662">
      <c r="O662" s="2"/>
      <c r="P662" s="2"/>
    </row>
    <row r="663">
      <c r="O663" s="2"/>
      <c r="P663" s="2"/>
    </row>
    <row r="664">
      <c r="O664" s="2"/>
      <c r="P664" s="2"/>
    </row>
    <row r="665">
      <c r="O665" s="2"/>
      <c r="P665" s="2"/>
    </row>
    <row r="666">
      <c r="O666" s="2"/>
      <c r="P666" s="2"/>
    </row>
    <row r="667">
      <c r="O667" s="2"/>
      <c r="P667" s="2"/>
    </row>
    <row r="668">
      <c r="O668" s="2"/>
      <c r="P668" s="2"/>
    </row>
    <row r="669">
      <c r="O669" s="2"/>
      <c r="P669" s="2"/>
    </row>
    <row r="670">
      <c r="O670" s="2"/>
      <c r="P670" s="2"/>
    </row>
    <row r="671">
      <c r="O671" s="2"/>
      <c r="P671" s="2"/>
    </row>
    <row r="672">
      <c r="O672" s="2"/>
      <c r="P672" s="2"/>
    </row>
    <row r="673">
      <c r="O673" s="2"/>
      <c r="P673" s="2"/>
    </row>
    <row r="674">
      <c r="O674" s="2"/>
      <c r="P674" s="2"/>
    </row>
    <row r="675">
      <c r="O675" s="2"/>
      <c r="P675" s="2"/>
    </row>
    <row r="676">
      <c r="O676" s="2"/>
      <c r="P676" s="2"/>
    </row>
    <row r="677">
      <c r="O677" s="2"/>
      <c r="P677" s="2"/>
    </row>
    <row r="678">
      <c r="O678" s="2"/>
      <c r="P678" s="2"/>
    </row>
    <row r="679">
      <c r="O679" s="2"/>
      <c r="P679" s="2"/>
    </row>
    <row r="680">
      <c r="O680" s="2"/>
      <c r="P680" s="2"/>
    </row>
    <row r="681">
      <c r="O681" s="2"/>
      <c r="P681" s="2"/>
    </row>
    <row r="682">
      <c r="O682" s="2"/>
      <c r="P682" s="2"/>
    </row>
    <row r="683">
      <c r="O683" s="2"/>
      <c r="P683" s="2"/>
    </row>
    <row r="684">
      <c r="O684" s="2"/>
      <c r="P684" s="2"/>
    </row>
    <row r="685">
      <c r="O685" s="2"/>
      <c r="P685" s="2"/>
    </row>
    <row r="686">
      <c r="O686" s="2"/>
      <c r="P686" s="2"/>
    </row>
    <row r="687">
      <c r="O687" s="2"/>
      <c r="P687" s="2"/>
    </row>
    <row r="688">
      <c r="O688" s="2"/>
      <c r="P688" s="2"/>
    </row>
    <row r="689">
      <c r="O689" s="2"/>
      <c r="P689" s="2"/>
    </row>
    <row r="690">
      <c r="O690" s="2"/>
      <c r="P690" s="2"/>
    </row>
    <row r="691">
      <c r="O691" s="2"/>
      <c r="P691" s="2"/>
    </row>
    <row r="692">
      <c r="O692" s="2"/>
      <c r="P692" s="2"/>
    </row>
    <row r="693">
      <c r="O693" s="2"/>
      <c r="P693" s="2"/>
    </row>
    <row r="694">
      <c r="O694" s="2"/>
      <c r="P694" s="2"/>
    </row>
    <row r="695">
      <c r="O695" s="2"/>
      <c r="P695" s="2"/>
    </row>
    <row r="696">
      <c r="O696" s="2"/>
      <c r="P696" s="2"/>
    </row>
    <row r="697">
      <c r="O697" s="2"/>
      <c r="P697" s="2"/>
    </row>
    <row r="698">
      <c r="O698" s="2"/>
      <c r="P698" s="2"/>
    </row>
    <row r="699">
      <c r="O699" s="2"/>
      <c r="P699" s="2"/>
    </row>
    <row r="700">
      <c r="O700" s="2"/>
      <c r="P700" s="2"/>
    </row>
    <row r="701">
      <c r="O701" s="2"/>
      <c r="P701" s="2"/>
    </row>
    <row r="702">
      <c r="O702" s="2"/>
      <c r="P702" s="2"/>
    </row>
    <row r="703">
      <c r="O703" s="2"/>
      <c r="P703" s="2"/>
    </row>
    <row r="704">
      <c r="O704" s="2"/>
      <c r="P704" s="2"/>
    </row>
    <row r="705">
      <c r="O705" s="2"/>
      <c r="P705" s="2"/>
    </row>
    <row r="706">
      <c r="O706" s="2"/>
      <c r="P706" s="2"/>
    </row>
    <row r="707">
      <c r="O707" s="2"/>
      <c r="P707" s="2"/>
    </row>
    <row r="708">
      <c r="O708" s="2"/>
      <c r="P708" s="2"/>
    </row>
    <row r="709">
      <c r="O709" s="2"/>
      <c r="P709" s="2"/>
    </row>
    <row r="710">
      <c r="O710" s="2"/>
      <c r="P710" s="2"/>
    </row>
    <row r="711">
      <c r="O711" s="2"/>
      <c r="P711" s="2"/>
    </row>
    <row r="712">
      <c r="O712" s="2"/>
      <c r="P712" s="2"/>
    </row>
    <row r="713">
      <c r="O713" s="2"/>
      <c r="P713" s="2"/>
    </row>
    <row r="714">
      <c r="O714" s="2"/>
      <c r="P714" s="2"/>
    </row>
    <row r="715">
      <c r="O715" s="2"/>
      <c r="P715" s="2"/>
    </row>
    <row r="716">
      <c r="O716" s="2"/>
      <c r="P716" s="2"/>
    </row>
    <row r="717">
      <c r="O717" s="2"/>
      <c r="P717" s="2"/>
    </row>
    <row r="718">
      <c r="O718" s="2"/>
      <c r="P718" s="2"/>
    </row>
    <row r="719">
      <c r="O719" s="2"/>
      <c r="P719" s="2"/>
    </row>
    <row r="720">
      <c r="O720" s="2"/>
      <c r="P720" s="2"/>
    </row>
    <row r="721">
      <c r="O721" s="2"/>
      <c r="P721" s="2"/>
    </row>
    <row r="722">
      <c r="O722" s="2"/>
      <c r="P722" s="2"/>
    </row>
    <row r="723">
      <c r="O723" s="2"/>
      <c r="P723" s="2"/>
    </row>
    <row r="724">
      <c r="O724" s="2"/>
      <c r="P724" s="2"/>
    </row>
    <row r="725">
      <c r="O725" s="2"/>
      <c r="P725" s="2"/>
    </row>
    <row r="726">
      <c r="O726" s="2"/>
      <c r="P726" s="2"/>
    </row>
    <row r="727">
      <c r="O727" s="2"/>
      <c r="P727" s="2"/>
    </row>
    <row r="728">
      <c r="O728" s="2"/>
      <c r="P728" s="2"/>
    </row>
    <row r="729">
      <c r="O729" s="2"/>
      <c r="P729" s="2"/>
    </row>
    <row r="730">
      <c r="O730" s="2"/>
      <c r="P730" s="2"/>
    </row>
    <row r="731">
      <c r="O731" s="2"/>
      <c r="P731" s="2"/>
    </row>
    <row r="732">
      <c r="O732" s="2"/>
      <c r="P732" s="2"/>
    </row>
    <row r="733">
      <c r="O733" s="2"/>
      <c r="P733" s="2"/>
    </row>
    <row r="734">
      <c r="O734" s="2"/>
      <c r="P734" s="2"/>
    </row>
    <row r="735">
      <c r="O735" s="2"/>
      <c r="P735" s="2"/>
    </row>
    <row r="736">
      <c r="O736" s="2"/>
      <c r="P736" s="2"/>
    </row>
    <row r="737">
      <c r="O737" s="2"/>
      <c r="P737" s="2"/>
    </row>
    <row r="738">
      <c r="O738" s="2"/>
      <c r="P738" s="2"/>
    </row>
    <row r="739">
      <c r="O739" s="2"/>
      <c r="P739" s="2"/>
    </row>
    <row r="740">
      <c r="O740" s="2"/>
      <c r="P740" s="2"/>
    </row>
    <row r="741">
      <c r="O741" s="2"/>
      <c r="P741" s="2"/>
    </row>
    <row r="742">
      <c r="O742" s="2"/>
      <c r="P742" s="2"/>
    </row>
    <row r="743">
      <c r="O743" s="2"/>
      <c r="P743" s="2"/>
    </row>
    <row r="744">
      <c r="O744" s="2"/>
      <c r="P744" s="2"/>
    </row>
    <row r="745">
      <c r="O745" s="2"/>
      <c r="P745" s="2"/>
    </row>
    <row r="746">
      <c r="O746" s="2"/>
      <c r="P746" s="2"/>
    </row>
    <row r="747">
      <c r="O747" s="2"/>
      <c r="P747" s="2"/>
    </row>
    <row r="748">
      <c r="O748" s="2"/>
      <c r="P748" s="2"/>
    </row>
    <row r="749">
      <c r="O749" s="2"/>
      <c r="P749" s="2"/>
    </row>
    <row r="750">
      <c r="O750" s="2"/>
      <c r="P750" s="2"/>
    </row>
    <row r="751">
      <c r="O751" s="2"/>
      <c r="P751" s="2"/>
    </row>
    <row r="752">
      <c r="O752" s="2"/>
      <c r="P752" s="2"/>
    </row>
    <row r="753">
      <c r="O753" s="2"/>
      <c r="P753" s="2"/>
    </row>
    <row r="754">
      <c r="O754" s="2"/>
      <c r="P754" s="2"/>
    </row>
    <row r="755">
      <c r="O755" s="2"/>
      <c r="P755" s="2"/>
    </row>
    <row r="756">
      <c r="O756" s="2"/>
      <c r="P756" s="2"/>
    </row>
    <row r="757">
      <c r="O757" s="2"/>
      <c r="P757" s="2"/>
    </row>
    <row r="758">
      <c r="O758" s="2"/>
      <c r="P758" s="2"/>
    </row>
    <row r="759">
      <c r="O759" s="2"/>
      <c r="P759" s="2"/>
    </row>
    <row r="760">
      <c r="O760" s="2"/>
      <c r="P760" s="2"/>
    </row>
    <row r="761">
      <c r="O761" s="2"/>
      <c r="P761" s="2"/>
    </row>
    <row r="762">
      <c r="O762" s="2"/>
      <c r="P762" s="2"/>
    </row>
    <row r="763">
      <c r="O763" s="2"/>
      <c r="P763" s="2"/>
    </row>
    <row r="764">
      <c r="O764" s="2"/>
      <c r="P764" s="2"/>
    </row>
    <row r="765">
      <c r="O765" s="2"/>
      <c r="P765" s="2"/>
    </row>
    <row r="766">
      <c r="O766" s="2"/>
      <c r="P766" s="2"/>
    </row>
    <row r="767">
      <c r="O767" s="2"/>
      <c r="P767" s="2"/>
    </row>
    <row r="768">
      <c r="O768" s="2"/>
      <c r="P768" s="2"/>
    </row>
    <row r="769">
      <c r="O769" s="2"/>
      <c r="P769" s="2"/>
    </row>
    <row r="770">
      <c r="O770" s="2"/>
      <c r="P770" s="2"/>
    </row>
    <row r="771">
      <c r="O771" s="2"/>
      <c r="P771" s="2"/>
    </row>
    <row r="772">
      <c r="O772" s="2"/>
      <c r="P772" s="2"/>
    </row>
    <row r="773">
      <c r="O773" s="2"/>
      <c r="P773" s="2"/>
    </row>
    <row r="774">
      <c r="O774" s="2"/>
      <c r="P774" s="2"/>
    </row>
    <row r="775">
      <c r="O775" s="2"/>
      <c r="P775" s="2"/>
    </row>
    <row r="776">
      <c r="O776" s="2"/>
      <c r="P776" s="2"/>
    </row>
    <row r="777">
      <c r="O777" s="2"/>
      <c r="P777" s="2"/>
    </row>
    <row r="778">
      <c r="O778" s="2"/>
      <c r="P778" s="2"/>
    </row>
    <row r="779">
      <c r="O779" s="2"/>
      <c r="P779" s="2"/>
    </row>
    <row r="780">
      <c r="O780" s="2"/>
      <c r="P780" s="2"/>
    </row>
    <row r="781">
      <c r="O781" s="2"/>
      <c r="P781" s="2"/>
    </row>
    <row r="782">
      <c r="O782" s="2"/>
      <c r="P782" s="2"/>
    </row>
    <row r="783">
      <c r="O783" s="2"/>
      <c r="P783" s="2"/>
    </row>
    <row r="784">
      <c r="O784" s="2"/>
      <c r="P784" s="2"/>
    </row>
    <row r="785">
      <c r="O785" s="2"/>
      <c r="P785" s="2"/>
    </row>
    <row r="786">
      <c r="O786" s="2"/>
      <c r="P786" s="2"/>
    </row>
    <row r="787">
      <c r="O787" s="2"/>
      <c r="P787" s="2"/>
    </row>
    <row r="788">
      <c r="O788" s="2"/>
      <c r="P788" s="2"/>
    </row>
    <row r="789">
      <c r="O789" s="2"/>
      <c r="P789" s="2"/>
    </row>
    <row r="790">
      <c r="O790" s="2"/>
      <c r="P790" s="2"/>
    </row>
    <row r="791">
      <c r="O791" s="2"/>
      <c r="P791" s="2"/>
    </row>
    <row r="792">
      <c r="O792" s="2"/>
      <c r="P792" s="2"/>
    </row>
    <row r="793">
      <c r="O793" s="2"/>
      <c r="P793" s="2"/>
    </row>
    <row r="794">
      <c r="O794" s="2"/>
      <c r="P794" s="2"/>
    </row>
    <row r="795">
      <c r="O795" s="2"/>
      <c r="P795" s="2"/>
    </row>
    <row r="796">
      <c r="O796" s="2"/>
      <c r="P796" s="2"/>
    </row>
    <row r="797">
      <c r="O797" s="2"/>
      <c r="P797" s="2"/>
    </row>
    <row r="798">
      <c r="O798" s="2"/>
      <c r="P798" s="2"/>
    </row>
    <row r="799">
      <c r="O799" s="2"/>
      <c r="P799" s="2"/>
    </row>
    <row r="800">
      <c r="O800" s="2"/>
      <c r="P800" s="2"/>
    </row>
    <row r="801">
      <c r="O801" s="2"/>
      <c r="P801" s="2"/>
    </row>
    <row r="802">
      <c r="O802" s="2"/>
      <c r="P802" s="2"/>
    </row>
    <row r="803">
      <c r="O803" s="2"/>
      <c r="P803" s="2"/>
    </row>
    <row r="804">
      <c r="O804" s="2"/>
      <c r="P804" s="2"/>
    </row>
    <row r="805">
      <c r="O805" s="2"/>
      <c r="P805" s="2"/>
    </row>
    <row r="806">
      <c r="O806" s="2"/>
      <c r="P806" s="2"/>
    </row>
    <row r="807">
      <c r="O807" s="2"/>
      <c r="P807" s="2"/>
    </row>
    <row r="808">
      <c r="O808" s="2"/>
      <c r="P808" s="2"/>
    </row>
    <row r="809">
      <c r="O809" s="2"/>
      <c r="P809" s="2"/>
    </row>
    <row r="810">
      <c r="O810" s="2"/>
      <c r="P810" s="2"/>
    </row>
    <row r="811">
      <c r="O811" s="2"/>
      <c r="P811" s="2"/>
    </row>
    <row r="812">
      <c r="O812" s="2"/>
      <c r="P812" s="2"/>
    </row>
    <row r="813">
      <c r="O813" s="2"/>
      <c r="P813" s="2"/>
    </row>
    <row r="814">
      <c r="O814" s="2"/>
      <c r="P814" s="2"/>
    </row>
    <row r="815">
      <c r="O815" s="2"/>
      <c r="P815" s="2"/>
    </row>
    <row r="816">
      <c r="O816" s="2"/>
      <c r="P816" s="2"/>
    </row>
    <row r="817">
      <c r="O817" s="2"/>
      <c r="P817" s="2"/>
    </row>
    <row r="818">
      <c r="O818" s="2"/>
      <c r="P818" s="2"/>
    </row>
    <row r="819">
      <c r="O819" s="2"/>
      <c r="P819" s="2"/>
    </row>
    <row r="820">
      <c r="O820" s="2"/>
      <c r="P820" s="2"/>
    </row>
    <row r="821">
      <c r="O821" s="2"/>
      <c r="P821" s="2"/>
    </row>
    <row r="822">
      <c r="O822" s="2"/>
      <c r="P822" s="2"/>
    </row>
    <row r="823">
      <c r="O823" s="2"/>
      <c r="P823" s="2"/>
    </row>
    <row r="824">
      <c r="O824" s="2"/>
      <c r="P824" s="2"/>
    </row>
    <row r="825">
      <c r="O825" s="2"/>
      <c r="P825" s="2"/>
    </row>
    <row r="826">
      <c r="O826" s="2"/>
      <c r="P826" s="2"/>
    </row>
    <row r="827">
      <c r="O827" s="2"/>
      <c r="P827" s="2"/>
    </row>
    <row r="828">
      <c r="O828" s="2"/>
      <c r="P828" s="2"/>
    </row>
    <row r="829">
      <c r="O829" s="2"/>
      <c r="P829" s="2"/>
    </row>
    <row r="830">
      <c r="O830" s="2"/>
      <c r="P830" s="2"/>
    </row>
    <row r="831">
      <c r="O831" s="2"/>
      <c r="P831" s="2"/>
    </row>
    <row r="832">
      <c r="O832" s="2"/>
      <c r="P832" s="2"/>
    </row>
    <row r="833">
      <c r="O833" s="2"/>
      <c r="P833" s="2"/>
    </row>
    <row r="834">
      <c r="O834" s="2"/>
      <c r="P834" s="2"/>
    </row>
    <row r="835">
      <c r="O835" s="2"/>
      <c r="P835" s="2"/>
    </row>
    <row r="836">
      <c r="O836" s="2"/>
      <c r="P836" s="2"/>
    </row>
    <row r="837">
      <c r="O837" s="2"/>
      <c r="P837" s="2"/>
    </row>
    <row r="838">
      <c r="O838" s="2"/>
      <c r="P838" s="2"/>
    </row>
    <row r="839">
      <c r="O839" s="2"/>
      <c r="P839" s="2"/>
    </row>
    <row r="840">
      <c r="O840" s="2"/>
      <c r="P840" s="2"/>
    </row>
    <row r="841">
      <c r="O841" s="2"/>
      <c r="P841" s="2"/>
    </row>
    <row r="842">
      <c r="O842" s="2"/>
      <c r="P842" s="2"/>
    </row>
    <row r="843">
      <c r="O843" s="2"/>
      <c r="P843" s="2"/>
    </row>
    <row r="844">
      <c r="O844" s="2"/>
      <c r="P844" s="2"/>
    </row>
    <row r="845">
      <c r="O845" s="2"/>
      <c r="P845" s="2"/>
    </row>
    <row r="846">
      <c r="O846" s="2"/>
      <c r="P846" s="2"/>
    </row>
    <row r="847">
      <c r="O847" s="2"/>
      <c r="P847" s="2"/>
    </row>
    <row r="848">
      <c r="O848" s="2"/>
      <c r="P848" s="2"/>
    </row>
    <row r="849">
      <c r="O849" s="2"/>
      <c r="P849" s="2"/>
    </row>
    <row r="850">
      <c r="O850" s="2"/>
      <c r="P850" s="2"/>
    </row>
    <row r="851">
      <c r="O851" s="2"/>
      <c r="P851" s="2"/>
    </row>
    <row r="852">
      <c r="O852" s="2"/>
      <c r="P852" s="2"/>
    </row>
    <row r="853">
      <c r="O853" s="2"/>
      <c r="P853" s="2"/>
    </row>
    <row r="854">
      <c r="O854" s="2"/>
      <c r="P854" s="2"/>
    </row>
    <row r="855">
      <c r="O855" s="2"/>
      <c r="P855" s="2"/>
    </row>
    <row r="856">
      <c r="O856" s="2"/>
      <c r="P856" s="2"/>
    </row>
    <row r="857">
      <c r="O857" s="2"/>
      <c r="P857" s="2"/>
    </row>
    <row r="858">
      <c r="O858" s="2"/>
      <c r="P858" s="2"/>
    </row>
    <row r="859">
      <c r="O859" s="2"/>
      <c r="P859" s="2"/>
    </row>
    <row r="860">
      <c r="O860" s="2"/>
      <c r="P860" s="2"/>
    </row>
    <row r="861">
      <c r="O861" s="2"/>
      <c r="P861" s="2"/>
    </row>
    <row r="862">
      <c r="O862" s="2"/>
      <c r="P862" s="2"/>
    </row>
    <row r="863">
      <c r="O863" s="2"/>
      <c r="P863" s="2"/>
    </row>
    <row r="864">
      <c r="O864" s="2"/>
      <c r="P864" s="2"/>
    </row>
    <row r="865">
      <c r="O865" s="2"/>
      <c r="P865" s="2"/>
    </row>
    <row r="866">
      <c r="O866" s="2"/>
      <c r="P866" s="2"/>
    </row>
    <row r="867">
      <c r="O867" s="2"/>
      <c r="P867" s="2"/>
    </row>
    <row r="868">
      <c r="O868" s="2"/>
      <c r="P868" s="2"/>
    </row>
    <row r="869">
      <c r="O869" s="2"/>
      <c r="P869" s="2"/>
    </row>
    <row r="870">
      <c r="O870" s="2"/>
      <c r="P870" s="2"/>
    </row>
    <row r="871">
      <c r="O871" s="2"/>
      <c r="P871" s="2"/>
    </row>
    <row r="872">
      <c r="O872" s="2"/>
      <c r="P872" s="2"/>
    </row>
    <row r="873">
      <c r="O873" s="2"/>
      <c r="P873" s="2"/>
    </row>
    <row r="874">
      <c r="O874" s="2"/>
      <c r="P874" s="2"/>
    </row>
    <row r="875">
      <c r="O875" s="2"/>
      <c r="P875" s="2"/>
    </row>
    <row r="876">
      <c r="O876" s="2"/>
      <c r="P876" s="2"/>
    </row>
    <row r="877">
      <c r="O877" s="2"/>
      <c r="P877" s="2"/>
    </row>
    <row r="878">
      <c r="O878" s="2"/>
      <c r="P878" s="2"/>
    </row>
    <row r="879">
      <c r="O879" s="2"/>
      <c r="P879" s="2"/>
    </row>
    <row r="880">
      <c r="O880" s="2"/>
      <c r="P880" s="2"/>
    </row>
    <row r="881">
      <c r="O881" s="2"/>
      <c r="P881" s="2"/>
    </row>
    <row r="882">
      <c r="O882" s="2"/>
      <c r="P882" s="2"/>
    </row>
    <row r="883">
      <c r="O883" s="2"/>
      <c r="P883" s="2"/>
    </row>
    <row r="884">
      <c r="O884" s="2"/>
      <c r="P884" s="2"/>
    </row>
    <row r="885">
      <c r="O885" s="2"/>
      <c r="P885" s="2"/>
    </row>
    <row r="886">
      <c r="O886" s="2"/>
      <c r="P886" s="2"/>
    </row>
    <row r="887">
      <c r="O887" s="2"/>
      <c r="P887" s="2"/>
    </row>
    <row r="888">
      <c r="O888" s="2"/>
      <c r="P888" s="2"/>
    </row>
    <row r="889">
      <c r="O889" s="2"/>
      <c r="P889" s="2"/>
    </row>
    <row r="890">
      <c r="O890" s="2"/>
      <c r="P890" s="2"/>
    </row>
    <row r="891">
      <c r="O891" s="2"/>
      <c r="P891" s="2"/>
    </row>
    <row r="892">
      <c r="O892" s="2"/>
      <c r="P892" s="2"/>
    </row>
    <row r="893">
      <c r="O893" s="2"/>
      <c r="P893" s="2"/>
    </row>
    <row r="894">
      <c r="O894" s="2"/>
      <c r="P894" s="2"/>
    </row>
    <row r="895">
      <c r="O895" s="2"/>
      <c r="P895" s="2"/>
    </row>
    <row r="896">
      <c r="O896" s="2"/>
      <c r="P896" s="2"/>
    </row>
    <row r="897">
      <c r="O897" s="2"/>
      <c r="P897" s="2"/>
    </row>
    <row r="898">
      <c r="O898" s="2"/>
      <c r="P898" s="2"/>
    </row>
    <row r="899">
      <c r="O899" s="2"/>
      <c r="P899" s="2"/>
    </row>
    <row r="900">
      <c r="O900" s="2"/>
      <c r="P900" s="2"/>
    </row>
    <row r="901">
      <c r="O901" s="2"/>
      <c r="P901" s="2"/>
    </row>
    <row r="902">
      <c r="O902" s="2"/>
      <c r="P902" s="2"/>
    </row>
    <row r="903">
      <c r="O903" s="2"/>
      <c r="P903" s="2"/>
    </row>
    <row r="904">
      <c r="O904" s="2"/>
      <c r="P904" s="2"/>
    </row>
    <row r="905">
      <c r="O905" s="2"/>
      <c r="P905" s="2"/>
    </row>
    <row r="906">
      <c r="O906" s="2"/>
      <c r="P906" s="2"/>
    </row>
    <row r="907">
      <c r="O907" s="2"/>
      <c r="P907" s="2"/>
    </row>
    <row r="908">
      <c r="O908" s="2"/>
      <c r="P908" s="2"/>
    </row>
    <row r="909">
      <c r="O909" s="2"/>
      <c r="P909" s="2"/>
    </row>
    <row r="910">
      <c r="O910" s="2"/>
      <c r="P910" s="2"/>
    </row>
    <row r="911">
      <c r="O911" s="2"/>
      <c r="P911" s="2"/>
    </row>
    <row r="912">
      <c r="O912" s="2"/>
      <c r="P912" s="2"/>
    </row>
    <row r="913">
      <c r="O913" s="2"/>
      <c r="P913" s="2"/>
    </row>
    <row r="914">
      <c r="O914" s="2"/>
      <c r="P914" s="2"/>
    </row>
    <row r="915">
      <c r="O915" s="2"/>
      <c r="P915" s="2"/>
    </row>
    <row r="916">
      <c r="O916" s="2"/>
      <c r="P916" s="2"/>
    </row>
    <row r="917">
      <c r="O917" s="2"/>
      <c r="P917" s="2"/>
    </row>
    <row r="918">
      <c r="O918" s="2"/>
      <c r="P918" s="2"/>
    </row>
    <row r="919">
      <c r="O919" s="2"/>
      <c r="P919" s="2"/>
    </row>
    <row r="920">
      <c r="O920" s="2"/>
      <c r="P920" s="2"/>
    </row>
    <row r="921">
      <c r="O921" s="2"/>
      <c r="P921" s="2"/>
    </row>
    <row r="922">
      <c r="O922" s="2"/>
      <c r="P922" s="2"/>
    </row>
    <row r="923">
      <c r="O923" s="2"/>
      <c r="P923" s="2"/>
    </row>
    <row r="924">
      <c r="O924" s="2"/>
      <c r="P924" s="2"/>
    </row>
    <row r="925">
      <c r="O925" s="2"/>
      <c r="P925" s="2"/>
    </row>
    <row r="926">
      <c r="O926" s="2"/>
      <c r="P926" s="2"/>
    </row>
    <row r="927">
      <c r="O927" s="2"/>
      <c r="P927" s="2"/>
    </row>
    <row r="928">
      <c r="O928" s="2"/>
      <c r="P928" s="2"/>
    </row>
    <row r="929">
      <c r="O929" s="2"/>
      <c r="P929" s="2"/>
    </row>
    <row r="930">
      <c r="O930" s="2"/>
      <c r="P930" s="2"/>
    </row>
    <row r="931">
      <c r="O931" s="2"/>
      <c r="P931" s="2"/>
    </row>
    <row r="932">
      <c r="O932" s="2"/>
      <c r="P932" s="2"/>
    </row>
    <row r="933">
      <c r="O933" s="2"/>
      <c r="P933" s="2"/>
    </row>
    <row r="934">
      <c r="O934" s="2"/>
      <c r="P934" s="2"/>
    </row>
    <row r="935">
      <c r="O935" s="2"/>
      <c r="P935" s="2"/>
    </row>
    <row r="936">
      <c r="O936" s="2"/>
      <c r="P936" s="2"/>
    </row>
    <row r="937">
      <c r="O937" s="2"/>
      <c r="P937" s="2"/>
    </row>
    <row r="938">
      <c r="O938" s="2"/>
      <c r="P938" s="2"/>
    </row>
    <row r="939">
      <c r="O939" s="2"/>
      <c r="P939" s="2"/>
    </row>
    <row r="940">
      <c r="O940" s="2"/>
      <c r="P940" s="2"/>
    </row>
    <row r="941">
      <c r="O941" s="2"/>
      <c r="P941" s="2"/>
    </row>
    <row r="942">
      <c r="O942" s="2"/>
      <c r="P942" s="2"/>
    </row>
    <row r="943">
      <c r="O943" s="2"/>
      <c r="P943" s="2"/>
    </row>
    <row r="944">
      <c r="O944" s="2"/>
      <c r="P944" s="2"/>
    </row>
    <row r="945">
      <c r="O945" s="2"/>
      <c r="P945" s="2"/>
    </row>
    <row r="946">
      <c r="O946" s="2"/>
      <c r="P946" s="2"/>
    </row>
    <row r="947">
      <c r="O947" s="2"/>
      <c r="P947" s="2"/>
    </row>
    <row r="948">
      <c r="O948" s="2"/>
      <c r="P948" s="2"/>
    </row>
    <row r="949">
      <c r="O949" s="2"/>
      <c r="P949" s="2"/>
    </row>
    <row r="950">
      <c r="O950" s="2"/>
      <c r="P950" s="2"/>
    </row>
    <row r="951">
      <c r="O951" s="2"/>
      <c r="P951" s="2"/>
    </row>
    <row r="952">
      <c r="O952" s="2"/>
      <c r="P952" s="2"/>
    </row>
    <row r="953">
      <c r="O953" s="2"/>
      <c r="P953" s="2"/>
    </row>
    <row r="954">
      <c r="O954" s="2"/>
      <c r="P954" s="2"/>
    </row>
    <row r="955">
      <c r="O955" s="2"/>
      <c r="P955" s="2"/>
    </row>
    <row r="956">
      <c r="O956" s="2"/>
      <c r="P956" s="2"/>
    </row>
    <row r="957">
      <c r="O957" s="2"/>
      <c r="P957" s="2"/>
    </row>
    <row r="958">
      <c r="O958" s="2"/>
      <c r="P958" s="2"/>
    </row>
    <row r="959">
      <c r="O959" s="2"/>
      <c r="P959" s="2"/>
    </row>
    <row r="960">
      <c r="O960" s="2"/>
      <c r="P960" s="2"/>
    </row>
    <row r="961">
      <c r="O961" s="2"/>
      <c r="P961" s="2"/>
    </row>
    <row r="962">
      <c r="O962" s="2"/>
      <c r="P962" s="2"/>
    </row>
    <row r="963">
      <c r="O963" s="2"/>
      <c r="P963" s="2"/>
    </row>
    <row r="964">
      <c r="O964" s="2"/>
      <c r="P964" s="2"/>
    </row>
    <row r="965">
      <c r="O965" s="2"/>
      <c r="P965" s="2"/>
    </row>
    <row r="966">
      <c r="O966" s="2"/>
      <c r="P966" s="2"/>
    </row>
    <row r="967">
      <c r="O967" s="2"/>
      <c r="P967" s="2"/>
    </row>
    <row r="968">
      <c r="O968" s="2"/>
      <c r="P968" s="2"/>
    </row>
    <row r="969">
      <c r="O969" s="2"/>
      <c r="P969" s="2"/>
    </row>
    <row r="970">
      <c r="O970" s="2"/>
      <c r="P970" s="2"/>
    </row>
    <row r="971">
      <c r="O971" s="2"/>
      <c r="P971" s="2"/>
    </row>
    <row r="972">
      <c r="O972" s="2"/>
      <c r="P972" s="2"/>
    </row>
    <row r="973">
      <c r="O973" s="2"/>
      <c r="P973" s="2"/>
    </row>
    <row r="974">
      <c r="O974" s="2"/>
      <c r="P974" s="2"/>
    </row>
    <row r="975">
      <c r="O975" s="2"/>
      <c r="P975" s="2"/>
    </row>
    <row r="976">
      <c r="O976" s="2"/>
      <c r="P976" s="2"/>
    </row>
    <row r="977">
      <c r="O977" s="2"/>
      <c r="P977" s="2"/>
    </row>
    <row r="978">
      <c r="O978" s="2"/>
      <c r="P978" s="2"/>
    </row>
    <row r="979">
      <c r="O979" s="2"/>
      <c r="P979" s="2"/>
    </row>
    <row r="980">
      <c r="O980" s="2"/>
      <c r="P980" s="2"/>
    </row>
    <row r="981">
      <c r="O981" s="2"/>
      <c r="P981" s="2"/>
    </row>
    <row r="982">
      <c r="O982" s="2"/>
      <c r="P982" s="2"/>
    </row>
    <row r="983">
      <c r="O983" s="2"/>
      <c r="P983" s="2"/>
    </row>
    <row r="984">
      <c r="O984" s="2"/>
      <c r="P984" s="2"/>
    </row>
    <row r="985">
      <c r="O985" s="2"/>
      <c r="P985" s="2"/>
    </row>
    <row r="986">
      <c r="O986" s="2"/>
      <c r="P986" s="2"/>
    </row>
    <row r="987">
      <c r="O987" s="2"/>
      <c r="P987" s="2"/>
    </row>
    <row r="988">
      <c r="O988" s="2"/>
      <c r="P988" s="2"/>
    </row>
    <row r="989">
      <c r="O989" s="2"/>
      <c r="P989" s="2"/>
    </row>
    <row r="990">
      <c r="O990" s="2"/>
      <c r="P990" s="2"/>
    </row>
    <row r="991">
      <c r="O991" s="2"/>
      <c r="P991" s="2"/>
    </row>
    <row r="992">
      <c r="O992" s="2"/>
      <c r="P992" s="2"/>
    </row>
    <row r="993">
      <c r="O993" s="2"/>
      <c r="P993" s="2"/>
    </row>
    <row r="994">
      <c r="O994" s="2"/>
      <c r="P994" s="2"/>
    </row>
    <row r="995">
      <c r="O995" s="2"/>
      <c r="P995" s="2"/>
    </row>
    <row r="996">
      <c r="O996" s="2"/>
      <c r="P996" s="2"/>
    </row>
    <row r="997">
      <c r="O997" s="2"/>
      <c r="P997" s="2"/>
    </row>
    <row r="998">
      <c r="O998" s="2"/>
      <c r="P998" s="2"/>
    </row>
    <row r="999">
      <c r="O999" s="2"/>
      <c r="P999" s="2"/>
    </row>
    <row r="1000">
      <c r="O1000" s="2"/>
      <c r="P1000" s="2"/>
    </row>
    <row r="1001">
      <c r="O1001" s="2"/>
      <c r="P1001" s="2"/>
    </row>
    <row r="1002">
      <c r="O1002" s="2"/>
      <c r="P1002" s="2"/>
    </row>
    <row r="1003">
      <c r="O1003" s="2"/>
      <c r="P1003" s="2"/>
    </row>
    <row r="1004">
      <c r="O1004" s="2"/>
      <c r="P1004" s="2"/>
    </row>
  </sheetData>
  <mergeCells count="3">
    <mergeCell ref="H2:M2"/>
    <mergeCell ref="O2:P2"/>
    <mergeCell ref="O9:P10"/>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0.5"/>
    <col customWidth="1" min="2" max="2" width="77.75"/>
  </cols>
  <sheetData>
    <row r="1">
      <c r="A1" s="72" t="s">
        <v>42</v>
      </c>
      <c r="B1" s="72" t="s">
        <v>500</v>
      </c>
    </row>
    <row r="2">
      <c r="A2" s="73" t="s">
        <v>501</v>
      </c>
      <c r="B2" s="74" t="s">
        <v>502</v>
      </c>
    </row>
    <row r="3">
      <c r="A3" s="73" t="s">
        <v>503</v>
      </c>
      <c r="B3" s="74" t="s">
        <v>504</v>
      </c>
    </row>
    <row r="4">
      <c r="A4" s="73" t="s">
        <v>52</v>
      </c>
      <c r="B4" s="74" t="s">
        <v>505</v>
      </c>
    </row>
    <row r="5">
      <c r="A5" s="75" t="s">
        <v>57</v>
      </c>
      <c r="B5" s="74" t="s">
        <v>506</v>
      </c>
    </row>
    <row r="6">
      <c r="A6" s="73" t="s">
        <v>65</v>
      </c>
      <c r="B6" s="76"/>
    </row>
    <row r="7">
      <c r="A7" s="73" t="s">
        <v>72</v>
      </c>
      <c r="B7" s="74" t="s">
        <v>507</v>
      </c>
    </row>
    <row r="8">
      <c r="A8" s="73" t="s">
        <v>77</v>
      </c>
      <c r="B8" s="74" t="s">
        <v>508</v>
      </c>
    </row>
    <row r="9">
      <c r="A9" s="73" t="s">
        <v>86</v>
      </c>
      <c r="B9" s="74" t="s">
        <v>509</v>
      </c>
    </row>
    <row r="10">
      <c r="A10" s="73" t="s">
        <v>101</v>
      </c>
      <c r="B10" s="74" t="s">
        <v>510</v>
      </c>
    </row>
    <row r="11">
      <c r="A11" s="73" t="s">
        <v>104</v>
      </c>
      <c r="B11" s="74" t="s">
        <v>511</v>
      </c>
    </row>
    <row r="12">
      <c r="A12" s="73" t="s">
        <v>107</v>
      </c>
      <c r="B12" s="74" t="s">
        <v>512</v>
      </c>
    </row>
    <row r="13">
      <c r="A13" s="73" t="s">
        <v>513</v>
      </c>
      <c r="B13" s="74" t="s">
        <v>514</v>
      </c>
    </row>
    <row r="14">
      <c r="A14" s="73" t="s">
        <v>119</v>
      </c>
      <c r="B14" s="74" t="s">
        <v>515</v>
      </c>
    </row>
    <row r="15">
      <c r="A15" s="73" t="s">
        <v>191</v>
      </c>
      <c r="B15" s="74" t="s">
        <v>516</v>
      </c>
    </row>
    <row r="16">
      <c r="A16" s="77" t="s">
        <v>517</v>
      </c>
      <c r="B16" s="78" t="s">
        <v>518</v>
      </c>
    </row>
    <row r="17">
      <c r="A17" s="79" t="s">
        <v>378</v>
      </c>
      <c r="B17" s="10" t="s">
        <v>519</v>
      </c>
    </row>
    <row r="19">
      <c r="A19" s="10"/>
    </row>
    <row r="20">
      <c r="A20" s="10"/>
    </row>
    <row r="21">
      <c r="A21" s="10"/>
    </row>
    <row r="22">
      <c r="A22" s="10"/>
    </row>
    <row r="23">
      <c r="A23" s="10"/>
    </row>
    <row r="24">
      <c r="A24" s="10"/>
    </row>
    <row r="25">
      <c r="A25" s="10"/>
    </row>
    <row r="26">
      <c r="A26" s="10"/>
    </row>
    <row r="27">
      <c r="A27" s="10"/>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7.38"/>
    <col customWidth="1" min="2" max="2" width="7.38"/>
    <col customWidth="1" min="3" max="3" width="4.63"/>
    <col customWidth="1" min="4" max="5" width="3.75"/>
    <col customWidth="1" min="6" max="6" width="3.63"/>
    <col customWidth="1" min="7" max="7" width="2.88"/>
    <col customWidth="1" min="8" max="8" width="13.63"/>
    <col customWidth="1" min="9" max="9" width="17.5"/>
    <col customWidth="1" min="10" max="10" width="33.63"/>
    <col customWidth="1" min="11" max="11" width="13.63"/>
    <col customWidth="1" min="12" max="12" width="11.5"/>
    <col customWidth="1" min="13" max="13" width="6.5"/>
    <col customWidth="1" min="14" max="14" width="5.13"/>
    <col customWidth="1" min="15" max="15" width="70.0"/>
    <col customWidth="1" min="16" max="16" width="16.0"/>
  </cols>
  <sheetData>
    <row r="1">
      <c r="A1" s="34" t="s">
        <v>35</v>
      </c>
      <c r="B1" s="34" t="s">
        <v>36</v>
      </c>
      <c r="C1" s="35" t="s">
        <v>37</v>
      </c>
      <c r="D1" s="6"/>
      <c r="E1" s="6"/>
      <c r="F1" s="6"/>
      <c r="G1" s="6"/>
      <c r="H1" s="5" t="s">
        <v>38</v>
      </c>
      <c r="I1" s="6"/>
      <c r="J1" s="6"/>
      <c r="K1" s="6"/>
      <c r="L1" s="7"/>
      <c r="M1" s="36" t="s">
        <v>39</v>
      </c>
      <c r="N1" s="37" t="s">
        <v>8</v>
      </c>
    </row>
    <row r="2">
      <c r="A2" s="38" t="s">
        <v>40</v>
      </c>
      <c r="B2" s="38">
        <v>38.0</v>
      </c>
      <c r="C2" s="39">
        <f>IFERROR(__xludf.DUMMYFUNCTION("split(A2,"","")"),28.0)</f>
        <v>28</v>
      </c>
      <c r="D2" s="40">
        <f>IFERROR(__xludf.DUMMYFUNCTION("""COMPUTED_VALUE"""),109.0)</f>
        <v>109</v>
      </c>
      <c r="E2" s="40">
        <f>IFERROR(__xludf.DUMMYFUNCTION("""COMPUTED_VALUE"""),26.0)</f>
        <v>26</v>
      </c>
      <c r="F2" s="40">
        <f>IFERROR(__xludf.DUMMYFUNCTION("""COMPUTED_VALUE"""),28.0)</f>
        <v>28</v>
      </c>
      <c r="G2" s="41"/>
      <c r="H2" s="39" t="str">
        <f t="shared" ref="H2:K2" si="1">ifs(C2=28,"expl country filter",C2=12,"expl view filter",C2=6,"expl page",C2=4,"expl page",C2=9,"goto Q",C2=42,"expl country filter",C2=109,"use country filter",C2=30,"filter globally",C2=16,"goto Q",C2=23,"expl country filter",C2=26,"use country filter",C2=32,"read aTitle",C2=18,"expl view filter",C2=19,"use view filter",C2=115,"read db title",C2=24,"use country filter",C2=20,"expl view filter",C2=29,"read aTitle")</f>
        <v>expl country filter</v>
      </c>
      <c r="I2" s="40" t="str">
        <f t="shared" si="1"/>
        <v>use country filter</v>
      </c>
      <c r="J2" s="40" t="str">
        <f t="shared" si="1"/>
        <v>use country filter</v>
      </c>
      <c r="K2" s="40" t="str">
        <f t="shared" si="1"/>
        <v>expl country filter</v>
      </c>
      <c r="L2" s="41" t="str">
        <f t="shared" ref="L2:L13" si="3">ifs(G2=28,"expl country filter",G2=12,"expl view filter",G2=6,"expl page",G2=4,"expl page",G2=9,"goto Q",G2=42,"expl country filter",G2=109,"use country filter",G2=30,"filter globally",G2=16,"goto Q",G2=23,"expl country filter",G2=26,"use country filter",G2=32,"read aTitle",G2=18,"expl view filter",G2=19,"use view filter",G2=115,"read db title",G2=24,"use country filter",G2=20,"expl view filter",G2=29,"read aTitle",G2="","")</f>
        <v/>
      </c>
      <c r="M2" s="10">
        <f t="shared" ref="M2:M12" si="4">counta(C2:G2)</f>
        <v>4</v>
      </c>
      <c r="N2" s="37" t="s">
        <v>41</v>
      </c>
      <c r="O2" s="37" t="s">
        <v>42</v>
      </c>
      <c r="P2" s="37" t="s">
        <v>43</v>
      </c>
    </row>
    <row r="3">
      <c r="A3" s="38" t="s">
        <v>44</v>
      </c>
      <c r="B3" s="38">
        <v>35.0</v>
      </c>
      <c r="C3" s="42">
        <f>IFERROR(__xludf.DUMMYFUNCTION("split(A3,"","")"),12.0)</f>
        <v>12</v>
      </c>
      <c r="D3" s="43">
        <f>IFERROR(__xludf.DUMMYFUNCTION("""COMPUTED_VALUE"""),30.0)</f>
        <v>30</v>
      </c>
      <c r="E3" s="43">
        <f>IFERROR(__xludf.DUMMYFUNCTION("""COMPUTED_VALUE"""),18.0)</f>
        <v>18</v>
      </c>
      <c r="F3" s="43">
        <f>IFERROR(__xludf.DUMMYFUNCTION("""COMPUTED_VALUE"""),19.0)</f>
        <v>19</v>
      </c>
      <c r="G3" s="44">
        <f>IFERROR(__xludf.DUMMYFUNCTION("""COMPUTED_VALUE"""),20.0)</f>
        <v>20</v>
      </c>
      <c r="H3" s="42" t="str">
        <f t="shared" ref="H3:K3" si="2">ifs(C3=28,"expl country filter",C3=12,"expl view filter",C3=6,"expl page",C3=4,"expl page",C3=9,"goto Q",C3=42,"expl country filter",C3=109,"use country filter",C3=30,"filter globally",C3=16,"goto Q",C3=23,"expl country filter",C3=26,"use country filter",C3=32,"read aTitle",C3=18,"expl view filter",C3=19,"use view filter",C3=115,"read db title",C3=24,"use country filter",C3=20,"expl view filter",C3=29,"read aTitle")</f>
        <v>expl view filter</v>
      </c>
      <c r="I3" s="43" t="str">
        <f t="shared" si="2"/>
        <v>filter globally</v>
      </c>
      <c r="J3" s="43" t="str">
        <f t="shared" si="2"/>
        <v>expl view filter</v>
      </c>
      <c r="K3" s="43" t="str">
        <f t="shared" si="2"/>
        <v>use view filter</v>
      </c>
      <c r="L3" s="44" t="str">
        <f t="shared" si="3"/>
        <v>expl view filter</v>
      </c>
      <c r="M3" s="10">
        <f t="shared" si="4"/>
        <v>5</v>
      </c>
      <c r="N3" s="45">
        <v>28.0</v>
      </c>
      <c r="O3" s="46" t="s">
        <v>45</v>
      </c>
      <c r="P3" s="46" t="s">
        <v>46</v>
      </c>
    </row>
    <row r="4">
      <c r="A4" s="38" t="s">
        <v>47</v>
      </c>
      <c r="B4" s="38">
        <v>32.0</v>
      </c>
      <c r="C4" s="42">
        <f>IFERROR(__xludf.DUMMYFUNCTION("split(A4,"","")"),12.0)</f>
        <v>12</v>
      </c>
      <c r="D4" s="43">
        <f>IFERROR(__xludf.DUMMYFUNCTION("""COMPUTED_VALUE"""),30.0)</f>
        <v>30</v>
      </c>
      <c r="E4" s="43">
        <f>IFERROR(__xludf.DUMMYFUNCTION("""COMPUTED_VALUE"""),19.0)</f>
        <v>19</v>
      </c>
      <c r="F4" s="43">
        <f>IFERROR(__xludf.DUMMYFUNCTION("""COMPUTED_VALUE"""),20.0)</f>
        <v>20</v>
      </c>
      <c r="G4" s="44"/>
      <c r="H4" s="42" t="str">
        <f t="shared" ref="H4:K4" si="5">ifs(C4=28,"expl country filter",C4=12,"expl view filter",C4=6,"expl page",C4=4,"expl page",C4=9,"goto Q",C4=42,"expl country filter",C4=109,"use country filter",C4=30,"filter globally",C4=16,"goto Q",C4=23,"expl country filter",C4=26,"use country filter",C4=32,"read aTitle",C4=18,"expl view filter",C4=19,"use view filter",C4=115,"read db title",C4=24,"use country filter",C4=20,"expl view filter",C4=29,"read aTitle")</f>
        <v>expl view filter</v>
      </c>
      <c r="I4" s="43" t="str">
        <f t="shared" si="5"/>
        <v>filter globally</v>
      </c>
      <c r="J4" s="43" t="str">
        <f t="shared" si="5"/>
        <v>use view filter</v>
      </c>
      <c r="K4" s="43" t="str">
        <f t="shared" si="5"/>
        <v>expl view filter</v>
      </c>
      <c r="L4" s="44" t="str">
        <f t="shared" si="3"/>
        <v/>
      </c>
      <c r="M4" s="10">
        <f t="shared" si="4"/>
        <v>4</v>
      </c>
      <c r="N4" s="45">
        <v>12.0</v>
      </c>
      <c r="O4" s="46" t="s">
        <v>48</v>
      </c>
      <c r="P4" s="46" t="s">
        <v>49</v>
      </c>
    </row>
    <row r="5">
      <c r="A5" s="38" t="s">
        <v>50</v>
      </c>
      <c r="B5" s="38">
        <v>31.0</v>
      </c>
      <c r="C5" s="42">
        <f>IFERROR(__xludf.DUMMYFUNCTION("split(A5,"","")"),6.0)</f>
        <v>6</v>
      </c>
      <c r="D5" s="43">
        <f>IFERROR(__xludf.DUMMYFUNCTION("""COMPUTED_VALUE"""),6.0)</f>
        <v>6</v>
      </c>
      <c r="E5" s="43">
        <f>IFERROR(__xludf.DUMMYFUNCTION("""COMPUTED_VALUE"""),6.0)</f>
        <v>6</v>
      </c>
      <c r="F5" s="43">
        <f>IFERROR(__xludf.DUMMYFUNCTION("""COMPUTED_VALUE"""),6.0)</f>
        <v>6</v>
      </c>
      <c r="G5" s="44"/>
      <c r="H5" s="42" t="str">
        <f t="shared" ref="H5:K5" si="6">ifs(C5=28,"expl country filter",C5=12,"expl view filter",C5=6,"expl page",C5=4,"expl page",C5=9,"goto Q",C5=42,"expl country filter",C5=109,"use country filter",C5=30,"filter globally",C5=16,"goto Q",C5=23,"expl country filter",C5=26,"use country filter",C5=32,"read aTitle",C5=18,"expl view filter",C5=19,"use view filter",C5=115,"read db title",C5=24,"use country filter",C5=20,"expl view filter",C5=29,"read aTitle")</f>
        <v>expl page</v>
      </c>
      <c r="I5" s="43" t="str">
        <f t="shared" si="6"/>
        <v>expl page</v>
      </c>
      <c r="J5" s="43" t="str">
        <f t="shared" si="6"/>
        <v>expl page</v>
      </c>
      <c r="K5" s="43" t="str">
        <f t="shared" si="6"/>
        <v>expl page</v>
      </c>
      <c r="L5" s="44" t="str">
        <f t="shared" si="3"/>
        <v/>
      </c>
      <c r="M5" s="10">
        <f t="shared" si="4"/>
        <v>4</v>
      </c>
      <c r="N5" s="45">
        <v>6.0</v>
      </c>
      <c r="O5" s="46" t="s">
        <v>51</v>
      </c>
      <c r="P5" s="46" t="s">
        <v>52</v>
      </c>
    </row>
    <row r="6">
      <c r="A6" s="38" t="s">
        <v>53</v>
      </c>
      <c r="B6" s="38">
        <v>28.0</v>
      </c>
      <c r="C6" s="42">
        <f>IFERROR(__xludf.DUMMYFUNCTION("split(A6,"","")"),28.0)</f>
        <v>28</v>
      </c>
      <c r="D6" s="43">
        <f>IFERROR(__xludf.DUMMYFUNCTION("""COMPUTED_VALUE"""),28.0)</f>
        <v>28</v>
      </c>
      <c r="E6" s="43">
        <f>IFERROR(__xludf.DUMMYFUNCTION("""COMPUTED_VALUE"""),109.0)</f>
        <v>109</v>
      </c>
      <c r="F6" s="43">
        <f>IFERROR(__xludf.DUMMYFUNCTION("""COMPUTED_VALUE"""),26.0)</f>
        <v>26</v>
      </c>
      <c r="G6" s="44"/>
      <c r="H6" s="42" t="str">
        <f t="shared" ref="H6:K6" si="7">ifs(C6=28,"expl country filter",C6=12,"expl view filter",C6=6,"expl page",C6=4,"expl page",C6=9,"goto Q",C6=42,"expl country filter",C6=109,"use country filter",C6=30,"filter globally",C6=16,"goto Q",C6=23,"expl country filter",C6=26,"use country filter",C6=32,"read aTitle",C6=18,"expl view filter",C6=19,"use view filter",C6=115,"read db title",C6=24,"use country filter",C6=20,"expl view filter",C6=29,"read aTitle")</f>
        <v>expl country filter</v>
      </c>
      <c r="I6" s="43" t="str">
        <f t="shared" si="7"/>
        <v>expl country filter</v>
      </c>
      <c r="J6" s="43" t="str">
        <f t="shared" si="7"/>
        <v>use country filter</v>
      </c>
      <c r="K6" s="43" t="str">
        <f t="shared" si="7"/>
        <v>use country filter</v>
      </c>
      <c r="L6" s="44" t="str">
        <f t="shared" si="3"/>
        <v/>
      </c>
      <c r="M6" s="10">
        <f t="shared" si="4"/>
        <v>4</v>
      </c>
      <c r="N6" s="45">
        <v>4.0</v>
      </c>
      <c r="O6" s="46" t="s">
        <v>54</v>
      </c>
      <c r="P6" s="46" t="s">
        <v>52</v>
      </c>
    </row>
    <row r="7">
      <c r="A7" s="38" t="s">
        <v>55</v>
      </c>
      <c r="B7" s="38">
        <v>28.0</v>
      </c>
      <c r="C7" s="42">
        <f>IFERROR(__xludf.DUMMYFUNCTION("split(A7,"","")"),4.0)</f>
        <v>4</v>
      </c>
      <c r="D7" s="43">
        <f>IFERROR(__xludf.DUMMYFUNCTION("""COMPUTED_VALUE"""),16.0)</f>
        <v>16</v>
      </c>
      <c r="E7" s="43">
        <f>IFERROR(__xludf.DUMMYFUNCTION("""COMPUTED_VALUE"""),115.0)</f>
        <v>115</v>
      </c>
      <c r="F7" s="43">
        <f>IFERROR(__xludf.DUMMYFUNCTION("""COMPUTED_VALUE"""),29.0)</f>
        <v>29</v>
      </c>
      <c r="G7" s="44"/>
      <c r="H7" s="42" t="str">
        <f t="shared" ref="H7:K7" si="8">ifs(C7=28,"expl country filter",C7=12,"expl view filter",C7=6,"expl page",C7=4,"expl page",C7=9,"goto Q",C7=42,"expl country filter",C7=109,"use country filter",C7=30,"filter globally",C7=16,"goto Q",C7=23,"expl country filter",C7=26,"use country filter",C7=32,"read aTitle",C7=18,"expl view filter",C7=19,"use view filter",C7=115,"read db title",C7=24,"use country filter",C7=20,"expl view filter",C7=29,"read aTitle")</f>
        <v>expl page</v>
      </c>
      <c r="I7" s="43" t="str">
        <f t="shared" si="8"/>
        <v>goto Q</v>
      </c>
      <c r="J7" s="43" t="str">
        <f t="shared" si="8"/>
        <v>read db title</v>
      </c>
      <c r="K7" s="43" t="str">
        <f t="shared" si="8"/>
        <v>read aTitle</v>
      </c>
      <c r="L7" s="44" t="str">
        <f t="shared" si="3"/>
        <v/>
      </c>
      <c r="M7" s="10">
        <f t="shared" si="4"/>
        <v>4</v>
      </c>
      <c r="N7" s="45">
        <v>9.0</v>
      </c>
      <c r="O7" s="46" t="s">
        <v>56</v>
      </c>
      <c r="P7" s="47" t="s">
        <v>57</v>
      </c>
    </row>
    <row r="8">
      <c r="A8" s="38" t="s">
        <v>58</v>
      </c>
      <c r="B8" s="38">
        <v>28.0</v>
      </c>
      <c r="C8" s="42">
        <f>IFERROR(__xludf.DUMMYFUNCTION("split(A8,"","")"),9.0)</f>
        <v>9</v>
      </c>
      <c r="D8" s="43">
        <f>IFERROR(__xludf.DUMMYFUNCTION("""COMPUTED_VALUE"""),4.0)</f>
        <v>4</v>
      </c>
      <c r="E8" s="43">
        <f>IFERROR(__xludf.DUMMYFUNCTION("""COMPUTED_VALUE"""),16.0)</f>
        <v>16</v>
      </c>
      <c r="F8" s="43">
        <f>IFERROR(__xludf.DUMMYFUNCTION("""COMPUTED_VALUE"""),115.0)</f>
        <v>115</v>
      </c>
      <c r="G8" s="44"/>
      <c r="H8" s="42" t="str">
        <f t="shared" ref="H8:K8" si="9">ifs(C8=28,"expl country filter",C8=12,"expl view filter",C8=6,"expl page",C8=4,"expl page",C8=9,"goto Q",C8=42,"expl country filter",C8=109,"use country filter",C8=30,"filter globally",C8=16,"goto Q",C8=23,"expl country filter",C8=26,"use country filter",C8=32,"read aTitle",C8=18,"expl view filter",C8=19,"use view filter",C8=115,"read db title",C8=24,"use country filter",C8=20,"expl view filter",C8=29,"read aTitle")</f>
        <v>goto Q</v>
      </c>
      <c r="I8" s="43" t="str">
        <f t="shared" si="9"/>
        <v>expl page</v>
      </c>
      <c r="J8" s="43" t="str">
        <f t="shared" si="9"/>
        <v>goto Q</v>
      </c>
      <c r="K8" s="43" t="str">
        <f t="shared" si="9"/>
        <v>read db title</v>
      </c>
      <c r="L8" s="44" t="str">
        <f t="shared" si="3"/>
        <v/>
      </c>
      <c r="M8" s="10">
        <f t="shared" si="4"/>
        <v>4</v>
      </c>
      <c r="N8" s="45">
        <v>42.0</v>
      </c>
      <c r="O8" s="46" t="s">
        <v>59</v>
      </c>
      <c r="P8" s="46" t="s">
        <v>46</v>
      </c>
    </row>
    <row r="9">
      <c r="A9" s="38" t="s">
        <v>60</v>
      </c>
      <c r="B9" s="38">
        <v>28.0</v>
      </c>
      <c r="C9" s="42">
        <f>IFERROR(__xludf.DUMMYFUNCTION("split(A9,"","")"),42.0)</f>
        <v>42</v>
      </c>
      <c r="D9" s="43">
        <f>IFERROR(__xludf.DUMMYFUNCTION("""COMPUTED_VALUE"""),23.0)</f>
        <v>23</v>
      </c>
      <c r="E9" s="43">
        <f>IFERROR(__xludf.DUMMYFUNCTION("""COMPUTED_VALUE"""),24.0)</f>
        <v>24</v>
      </c>
      <c r="F9" s="43">
        <f>IFERROR(__xludf.DUMMYFUNCTION("""COMPUTED_VALUE"""),23.0)</f>
        <v>23</v>
      </c>
      <c r="G9" s="44"/>
      <c r="H9" s="42" t="str">
        <f t="shared" ref="H9:K9" si="10">ifs(C9=28,"expl country filter",C9=12,"expl view filter",C9=6,"expl page",C9=4,"expl page",C9=9,"goto Q",C9=42,"expl country filter",C9=109,"use country filter",C9=30,"filter globally",C9=16,"goto Q",C9=23,"expl country filter",C9=26,"use country filter",C9=32,"read aTitle",C9=18,"expl view filter",C9=19,"use view filter",C9=115,"read db title",C9=24,"use country filter",C9=20,"expl view filter",C9=29,"read aTitle")</f>
        <v>expl country filter</v>
      </c>
      <c r="I9" s="43" t="str">
        <f t="shared" si="10"/>
        <v>expl country filter</v>
      </c>
      <c r="J9" s="43" t="str">
        <f t="shared" si="10"/>
        <v>use country filter</v>
      </c>
      <c r="K9" s="43" t="str">
        <f t="shared" si="10"/>
        <v>expl country filter</v>
      </c>
      <c r="L9" s="44" t="str">
        <f t="shared" si="3"/>
        <v/>
      </c>
      <c r="M9" s="10">
        <f t="shared" si="4"/>
        <v>4</v>
      </c>
      <c r="N9" s="45">
        <v>109.0</v>
      </c>
      <c r="O9" s="46" t="s">
        <v>61</v>
      </c>
      <c r="P9" s="46" t="s">
        <v>62</v>
      </c>
    </row>
    <row r="10">
      <c r="A10" s="38" t="s">
        <v>63</v>
      </c>
      <c r="B10" s="38">
        <v>28.0</v>
      </c>
      <c r="C10" s="42">
        <f>IFERROR(__xludf.DUMMYFUNCTION("split(A10,"","")"),28.0)</f>
        <v>28</v>
      </c>
      <c r="D10" s="43">
        <f>IFERROR(__xludf.DUMMYFUNCTION("""COMPUTED_VALUE"""),28.0)</f>
        <v>28</v>
      </c>
      <c r="E10" s="43">
        <f>IFERROR(__xludf.DUMMYFUNCTION("""COMPUTED_VALUE"""),26.0)</f>
        <v>26</v>
      </c>
      <c r="F10" s="43">
        <f>IFERROR(__xludf.DUMMYFUNCTION("""COMPUTED_VALUE"""),28.0)</f>
        <v>28</v>
      </c>
      <c r="G10" s="44"/>
      <c r="H10" s="42" t="str">
        <f t="shared" ref="H10:K10" si="11">ifs(C10=28,"expl country filter",C10=12,"expl view filter",C10=6,"expl page",C10=4,"expl page",C10=9,"goto Q",C10=42,"expl country filter",C10=109,"use country filter",C10=30,"filter globally",C10=16,"goto Q",C10=23,"expl country filter",C10=26,"use country filter",C10=32,"read aTitle",C10=18,"expl view filter",C10=19,"use view filter",C10=115,"read db title",C10=24,"use country filter",C10=20,"expl view filter",C10=29,"read aTitle")</f>
        <v>expl country filter</v>
      </c>
      <c r="I10" s="43" t="str">
        <f t="shared" si="11"/>
        <v>expl country filter</v>
      </c>
      <c r="J10" s="43" t="str">
        <f t="shared" si="11"/>
        <v>use country filter</v>
      </c>
      <c r="K10" s="43" t="str">
        <f t="shared" si="11"/>
        <v>expl country filter</v>
      </c>
      <c r="L10" s="44" t="str">
        <f t="shared" si="3"/>
        <v/>
      </c>
      <c r="M10" s="10">
        <f t="shared" si="4"/>
        <v>4</v>
      </c>
      <c r="N10" s="45">
        <v>30.0</v>
      </c>
      <c r="O10" s="46" t="s">
        <v>64</v>
      </c>
      <c r="P10" s="46" t="s">
        <v>65</v>
      </c>
    </row>
    <row r="11">
      <c r="A11" s="38" t="s">
        <v>66</v>
      </c>
      <c r="B11" s="38">
        <v>28.0</v>
      </c>
      <c r="C11" s="42">
        <f>IFERROR(__xludf.DUMMYFUNCTION("split(A11,"","")"),28.0)</f>
        <v>28</v>
      </c>
      <c r="D11" s="43">
        <f>IFERROR(__xludf.DUMMYFUNCTION("""COMPUTED_VALUE"""),26.0)</f>
        <v>26</v>
      </c>
      <c r="E11" s="43">
        <f>IFERROR(__xludf.DUMMYFUNCTION("""COMPUTED_VALUE"""),28.0)</f>
        <v>28</v>
      </c>
      <c r="F11" s="43">
        <f>IFERROR(__xludf.DUMMYFUNCTION("""COMPUTED_VALUE"""),6.0)</f>
        <v>6</v>
      </c>
      <c r="G11" s="44"/>
      <c r="H11" s="42" t="str">
        <f t="shared" ref="H11:K11" si="12">ifs(C11=28,"expl country filter",C11=12,"expl view filter",C11=6,"expl page",C11=4,"expl page",C11=9,"goto Q",C11=42,"expl country filter",C11=109,"use country filter",C11=30,"filter globally",C11=16,"goto Q",C11=23,"expl country filter",C11=26,"use country filter",C11=32,"read aTitle",C11=18,"expl view filter",C11=19,"use view filter",C11=115,"read db title",C11=24,"use country filter",C11=20,"expl view filter",C11=29,"read aTitle")</f>
        <v>expl country filter</v>
      </c>
      <c r="I11" s="43" t="str">
        <f t="shared" si="12"/>
        <v>use country filter</v>
      </c>
      <c r="J11" s="43" t="str">
        <f t="shared" si="12"/>
        <v>expl country filter</v>
      </c>
      <c r="K11" s="43" t="str">
        <f t="shared" si="12"/>
        <v>expl page</v>
      </c>
      <c r="L11" s="44" t="str">
        <f t="shared" si="3"/>
        <v/>
      </c>
      <c r="M11" s="10">
        <f t="shared" si="4"/>
        <v>4</v>
      </c>
      <c r="N11" s="45">
        <v>16.0</v>
      </c>
      <c r="O11" s="46" t="s">
        <v>67</v>
      </c>
      <c r="P11" s="47" t="s">
        <v>57</v>
      </c>
    </row>
    <row r="12">
      <c r="A12" s="48" t="s">
        <v>68</v>
      </c>
      <c r="B12" s="48">
        <v>28.0</v>
      </c>
      <c r="C12" s="49">
        <f>IFERROR(__xludf.DUMMYFUNCTION("split(A12,"","")"),6.0)</f>
        <v>6</v>
      </c>
      <c r="D12" s="50">
        <f>IFERROR(__xludf.DUMMYFUNCTION("""COMPUTED_VALUE"""),32.0)</f>
        <v>32</v>
      </c>
      <c r="E12" s="50">
        <f>IFERROR(__xludf.DUMMYFUNCTION("""COMPUTED_VALUE"""),4.0)</f>
        <v>4</v>
      </c>
      <c r="F12" s="50">
        <f>IFERROR(__xludf.DUMMYFUNCTION("""COMPUTED_VALUE"""),16.0)</f>
        <v>16</v>
      </c>
      <c r="G12" s="51"/>
      <c r="H12" s="49" t="str">
        <f t="shared" ref="H12:K12" si="13">ifs(C12=28,"expl country filter",C12=12,"expl view filter",C12=6,"expl page",C12=4,"expl page",C12=9,"goto Q",C12=42,"expl country filter",C12=109,"use country filter",C12=30,"filter globally",C12=16,"goto Q",C12=23,"expl country filter",C12=26,"use country filter",C12=32,"read aTitle",C12=18,"expl view filter",C12=19,"use view filter",C12=115,"read db title",C12=24,"use country filter",C12=20,"expl view filter",C12=29,"read aTitle")</f>
        <v>expl page</v>
      </c>
      <c r="I12" s="50" t="str">
        <f t="shared" si="13"/>
        <v>read aTitle</v>
      </c>
      <c r="J12" s="50" t="str">
        <f t="shared" si="13"/>
        <v>expl page</v>
      </c>
      <c r="K12" s="50" t="str">
        <f t="shared" si="13"/>
        <v>goto Q</v>
      </c>
      <c r="L12" s="51" t="str">
        <f t="shared" si="3"/>
        <v/>
      </c>
      <c r="M12" s="10">
        <f t="shared" si="4"/>
        <v>4</v>
      </c>
      <c r="N12" s="45">
        <v>23.0</v>
      </c>
      <c r="O12" s="46" t="s">
        <v>69</v>
      </c>
      <c r="P12" s="46" t="s">
        <v>46</v>
      </c>
    </row>
    <row r="13">
      <c r="B13" s="52">
        <f>AVERAGE(B2:B12)</f>
        <v>30.18181818</v>
      </c>
      <c r="L13" s="43" t="str">
        <f t="shared" si="3"/>
        <v/>
      </c>
      <c r="M13" s="53">
        <f>AVERAGE(M2:M12)</f>
        <v>4.090909091</v>
      </c>
      <c r="N13" s="45">
        <v>26.0</v>
      </c>
      <c r="O13" s="46" t="s">
        <v>70</v>
      </c>
      <c r="P13" s="46" t="s">
        <v>62</v>
      </c>
    </row>
    <row r="14">
      <c r="N14" s="45">
        <v>32.0</v>
      </c>
      <c r="O14" s="46" t="s">
        <v>71</v>
      </c>
      <c r="P14" s="46" t="s">
        <v>72</v>
      </c>
    </row>
    <row r="15">
      <c r="N15" s="45">
        <v>18.0</v>
      </c>
      <c r="O15" s="46" t="s">
        <v>73</v>
      </c>
      <c r="P15" s="46" t="s">
        <v>49</v>
      </c>
    </row>
    <row r="16">
      <c r="N16" s="45">
        <v>19.0</v>
      </c>
      <c r="O16" s="46" t="s">
        <v>74</v>
      </c>
      <c r="P16" s="46" t="s">
        <v>75</v>
      </c>
    </row>
    <row r="17">
      <c r="N17" s="45">
        <v>115.0</v>
      </c>
      <c r="O17" s="46" t="s">
        <v>76</v>
      </c>
      <c r="P17" s="46" t="s">
        <v>77</v>
      </c>
    </row>
    <row r="18">
      <c r="N18" s="45">
        <v>24.0</v>
      </c>
      <c r="O18" s="46" t="s">
        <v>78</v>
      </c>
      <c r="P18" s="46" t="s">
        <v>62</v>
      </c>
    </row>
    <row r="19">
      <c r="N19" s="45">
        <v>20.0</v>
      </c>
      <c r="O19" s="46" t="s">
        <v>79</v>
      </c>
      <c r="P19" s="46" t="s">
        <v>49</v>
      </c>
    </row>
    <row r="20">
      <c r="N20" s="45">
        <v>29.0</v>
      </c>
      <c r="O20" s="46" t="s">
        <v>80</v>
      </c>
      <c r="P20" s="46" t="s">
        <v>72</v>
      </c>
    </row>
    <row r="26">
      <c r="R26" s="54"/>
    </row>
    <row r="27">
      <c r="Q27" s="54"/>
      <c r="R27" s="54"/>
    </row>
    <row r="28">
      <c r="I28" s="3"/>
      <c r="J28" s="3"/>
      <c r="R28" s="54"/>
    </row>
    <row r="34">
      <c r="I34" s="55"/>
      <c r="J34" s="55"/>
    </row>
  </sheetData>
  <mergeCells count="3">
    <mergeCell ref="C1:G1"/>
    <mergeCell ref="H1:L1"/>
    <mergeCell ref="N1:P1"/>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7.38"/>
    <col customWidth="1" min="2" max="2" width="7.38"/>
    <col customWidth="1" min="3" max="3" width="4.63"/>
    <col customWidth="1" min="4" max="7" width="2.88"/>
    <col customWidth="1" min="8" max="9" width="16.88"/>
    <col customWidth="1" min="10" max="10" width="16.38"/>
    <col customWidth="1" min="11" max="11" width="24.63"/>
    <col customWidth="1" min="12" max="12" width="13.63"/>
    <col customWidth="1" min="13" max="13" width="6.5"/>
    <col customWidth="1" min="14" max="14" width="5.13"/>
    <col customWidth="1" min="15" max="15" width="56.63"/>
    <col customWidth="1" min="16" max="16" width="16.88"/>
  </cols>
  <sheetData>
    <row r="1">
      <c r="A1" s="56" t="s">
        <v>35</v>
      </c>
      <c r="B1" s="57" t="s">
        <v>36</v>
      </c>
      <c r="C1" s="35" t="s">
        <v>37</v>
      </c>
      <c r="D1" s="6"/>
      <c r="E1" s="6"/>
      <c r="F1" s="6"/>
      <c r="G1" s="6"/>
      <c r="H1" s="5" t="s">
        <v>38</v>
      </c>
      <c r="I1" s="6"/>
      <c r="J1" s="6"/>
      <c r="K1" s="6"/>
      <c r="L1" s="7"/>
      <c r="M1" s="36" t="s">
        <v>39</v>
      </c>
      <c r="N1" s="37" t="s">
        <v>8</v>
      </c>
    </row>
    <row r="2">
      <c r="A2" s="58" t="s">
        <v>81</v>
      </c>
      <c r="B2" s="58">
        <v>37.0</v>
      </c>
      <c r="C2" s="39">
        <f>IFERROR(__xludf.DUMMYFUNCTION("SPLIT(A2,"","")"),31.0)</f>
        <v>31</v>
      </c>
      <c r="D2" s="40">
        <f>IFERROR(__xludf.DUMMYFUNCTION("""COMPUTED_VALUE"""),48.0)</f>
        <v>48</v>
      </c>
      <c r="E2" s="40">
        <f>IFERROR(__xludf.DUMMYFUNCTION("""COMPUTED_VALUE"""),49.0)</f>
        <v>49</v>
      </c>
      <c r="F2" s="40">
        <f>IFERROR(__xludf.DUMMYFUNCTION("""COMPUTED_VALUE"""),50.0)</f>
        <v>50</v>
      </c>
      <c r="G2" s="41">
        <f>IFERROR(__xludf.DUMMYFUNCTION("""COMPUTED_VALUE"""),51.0)</f>
        <v>51</v>
      </c>
      <c r="H2" s="39" t="str">
        <f t="shared" ref="H2:L2" si="1">IFS(C2=31,"expl view filter",C2=12,"expl page",C2=14,"read aNumOrPercent",C2=3,"goto Q",C2=29,"expl country filter",C2=48,"filter globally",C2=39,"goto Q",C2=32,"goto Q",C2=61,"expl country filter",C2=49,"expl view filter",C2=87,"read db title",C2=62,"use country filter",C2=50,"use view filter",C2=88,"read aTitle",C2=63,"use age filter",C2=51,"expl view filter",C2=64,"expl country filter",C2="","")</f>
        <v>expl view filter</v>
      </c>
      <c r="I2" s="40" t="str">
        <f t="shared" si="1"/>
        <v>filter globally</v>
      </c>
      <c r="J2" s="40" t="str">
        <f t="shared" si="1"/>
        <v>expl view filter</v>
      </c>
      <c r="K2" s="40" t="str">
        <f t="shared" si="1"/>
        <v>use view filter</v>
      </c>
      <c r="L2" s="41" t="str">
        <f t="shared" si="1"/>
        <v>expl view filter</v>
      </c>
      <c r="M2" s="43">
        <f t="shared" ref="M2:M10" si="3">COUNTA(C2:G2)</f>
        <v>5</v>
      </c>
      <c r="N2" s="37" t="s">
        <v>41</v>
      </c>
      <c r="O2" s="37" t="s">
        <v>42</v>
      </c>
      <c r="P2" s="37" t="s">
        <v>43</v>
      </c>
    </row>
    <row r="3">
      <c r="A3" s="38" t="s">
        <v>82</v>
      </c>
      <c r="B3" s="38">
        <v>33.0</v>
      </c>
      <c r="C3" s="42">
        <f>IFERROR(__xludf.DUMMYFUNCTION("SPLIT(A3,"","")"),12.0)</f>
        <v>12</v>
      </c>
      <c r="D3" s="43">
        <f>IFERROR(__xludf.DUMMYFUNCTION("""COMPUTED_VALUE"""),39.0)</f>
        <v>39</v>
      </c>
      <c r="E3" s="43">
        <f>IFERROR(__xludf.DUMMYFUNCTION("""COMPUTED_VALUE"""),87.0)</f>
        <v>87</v>
      </c>
      <c r="F3" s="43">
        <f>IFERROR(__xludf.DUMMYFUNCTION("""COMPUTED_VALUE"""),88.0)</f>
        <v>88</v>
      </c>
      <c r="G3" s="44"/>
      <c r="H3" s="42" t="str">
        <f t="shared" ref="H3:L3" si="2">IFS(C3=31,"expl view filter",C3=12,"expl page",C3=14,"read aNumOrPercent",C3=3,"goto Q",C3=29,"expl country filter",C3=48,"filter globally",C3=39,"goto Q",C3=32,"goto Q",C3=61,"expl country filter",C3=49,"expl view filter",C3=87,"read db title",C3=62,"use country filter",C3=50,"use view filter",C3=88,"read aTitle",C3=63,"use age filter",C3=51,"expl view filter",C3=64,"expl country filter",C3="","")</f>
        <v>expl page</v>
      </c>
      <c r="I3" s="43" t="str">
        <f t="shared" si="2"/>
        <v>goto Q</v>
      </c>
      <c r="J3" s="43" t="str">
        <f t="shared" si="2"/>
        <v>read db title</v>
      </c>
      <c r="K3" s="43" t="str">
        <f t="shared" si="2"/>
        <v>read aTitle</v>
      </c>
      <c r="L3" s="44" t="str">
        <f t="shared" si="2"/>
        <v/>
      </c>
      <c r="M3" s="43">
        <f t="shared" si="3"/>
        <v>4</v>
      </c>
      <c r="N3" s="45">
        <v>31.0</v>
      </c>
      <c r="O3" s="46" t="s">
        <v>48</v>
      </c>
      <c r="P3" s="46" t="s">
        <v>49</v>
      </c>
    </row>
    <row r="4">
      <c r="A4" s="38" t="s">
        <v>83</v>
      </c>
      <c r="B4" s="38">
        <v>30.0</v>
      </c>
      <c r="C4" s="42">
        <f>IFERROR(__xludf.DUMMYFUNCTION("SPLIT(A4,"","")"),14.0)</f>
        <v>14</v>
      </c>
      <c r="D4" s="43">
        <f>IFERROR(__xludf.DUMMYFUNCTION("""COMPUTED_VALUE"""),12.0)</f>
        <v>12</v>
      </c>
      <c r="E4" s="43">
        <f>IFERROR(__xludf.DUMMYFUNCTION("""COMPUTED_VALUE"""),39.0)</f>
        <v>39</v>
      </c>
      <c r="F4" s="43">
        <f>IFERROR(__xludf.DUMMYFUNCTION("""COMPUTED_VALUE"""),87.0)</f>
        <v>87</v>
      </c>
      <c r="G4" s="44"/>
      <c r="H4" s="42" t="str">
        <f t="shared" ref="H4:L4" si="4">IFS(C4=31,"expl view filter",C4=12,"expl page",C4=14,"read aNumOrPercent",C4=3,"goto Q",C4=29,"expl country filter",C4=48,"filter globally",C4=39,"goto Q",C4=32,"goto Q",C4=61,"expl country filter",C4=49,"expl view filter",C4=87,"read db title",C4=62,"use country filter",C4=50,"use view filter",C4=88,"read aTitle",C4=63,"use age filter",C4=51,"expl view filter",C4=64,"expl country filter",C4="","")</f>
        <v>read aNumOrPercent</v>
      </c>
      <c r="I4" s="43" t="str">
        <f t="shared" si="4"/>
        <v>expl page</v>
      </c>
      <c r="J4" s="43" t="str">
        <f t="shared" si="4"/>
        <v>goto Q</v>
      </c>
      <c r="K4" s="43" t="str">
        <f t="shared" si="4"/>
        <v>read db title</v>
      </c>
      <c r="L4" s="44" t="str">
        <f t="shared" si="4"/>
        <v/>
      </c>
      <c r="M4" s="43">
        <f t="shared" si="3"/>
        <v>4</v>
      </c>
      <c r="N4" s="45">
        <v>12.0</v>
      </c>
      <c r="O4" s="46" t="s">
        <v>54</v>
      </c>
      <c r="P4" s="46" t="s">
        <v>52</v>
      </c>
    </row>
    <row r="5">
      <c r="A5" s="38" t="s">
        <v>84</v>
      </c>
      <c r="B5" s="38">
        <v>29.0</v>
      </c>
      <c r="C5" s="42">
        <f>IFERROR(__xludf.DUMMYFUNCTION("SPLIT(A5,"","")"),3.0)</f>
        <v>3</v>
      </c>
      <c r="D5" s="43">
        <f>IFERROR(__xludf.DUMMYFUNCTION("""COMPUTED_VALUE"""),14.0)</f>
        <v>14</v>
      </c>
      <c r="E5" s="43">
        <f>IFERROR(__xludf.DUMMYFUNCTION("""COMPUTED_VALUE"""),12.0)</f>
        <v>12</v>
      </c>
      <c r="F5" s="43">
        <f>IFERROR(__xludf.DUMMYFUNCTION("""COMPUTED_VALUE"""),39.0)</f>
        <v>39</v>
      </c>
      <c r="G5" s="44"/>
      <c r="H5" s="42" t="str">
        <f t="shared" ref="H5:L5" si="5">IFS(C5=31,"expl view filter",C5=12,"expl page",C5=14,"read aNumOrPercent",C5=3,"goto Q",C5=29,"expl country filter",C5=48,"filter globally",C5=39,"goto Q",C5=32,"goto Q",C5=61,"expl country filter",C5=49,"expl view filter",C5=87,"read db title",C5=62,"use country filter",C5=50,"use view filter",C5=88,"read aTitle",C5=63,"use age filter",C5=51,"expl view filter",C5=64,"expl country filter",C5="","")</f>
        <v>goto Q</v>
      </c>
      <c r="I5" s="43" t="str">
        <f t="shared" si="5"/>
        <v>read aNumOrPercent</v>
      </c>
      <c r="J5" s="43" t="str">
        <f t="shared" si="5"/>
        <v>expl page</v>
      </c>
      <c r="K5" s="43" t="str">
        <f t="shared" si="5"/>
        <v>goto Q</v>
      </c>
      <c r="L5" s="44" t="str">
        <f t="shared" si="5"/>
        <v/>
      </c>
      <c r="M5" s="43">
        <f t="shared" si="3"/>
        <v>4</v>
      </c>
      <c r="N5" s="45">
        <v>14.0</v>
      </c>
      <c r="O5" s="46" t="s">
        <v>85</v>
      </c>
      <c r="P5" s="46" t="s">
        <v>86</v>
      </c>
    </row>
    <row r="6">
      <c r="A6" s="38" t="s">
        <v>87</v>
      </c>
      <c r="B6" s="38">
        <v>29.0</v>
      </c>
      <c r="C6" s="42">
        <f>IFERROR(__xludf.DUMMYFUNCTION("SPLIT(A6,"","")"),31.0)</f>
        <v>31</v>
      </c>
      <c r="D6" s="43">
        <f>IFERROR(__xludf.DUMMYFUNCTION("""COMPUTED_VALUE"""),31.0)</f>
        <v>31</v>
      </c>
      <c r="E6" s="43">
        <f>IFERROR(__xludf.DUMMYFUNCTION("""COMPUTED_VALUE"""),49.0)</f>
        <v>49</v>
      </c>
      <c r="F6" s="43">
        <f>IFERROR(__xludf.DUMMYFUNCTION("""COMPUTED_VALUE"""),50.0)</f>
        <v>50</v>
      </c>
      <c r="G6" s="44">
        <f>IFERROR(__xludf.DUMMYFUNCTION("""COMPUTED_VALUE"""),51.0)</f>
        <v>51</v>
      </c>
      <c r="H6" s="42" t="str">
        <f t="shared" ref="H6:L6" si="6">IFS(C6=31,"expl view filter",C6=12,"expl page",C6=14,"read aNumOrPercent",C6=3,"goto Q",C6=29,"expl country filter",C6=48,"filter globally",C6=39,"goto Q",C6=32,"goto Q",C6=61,"expl country filter",C6=49,"expl view filter",C6=87,"read db title",C6=62,"use country filter",C6=50,"use view filter",C6=88,"read aTitle",C6=63,"use age filter",C6=51,"expl view filter",C6=64,"expl country filter",C6="","")</f>
        <v>expl view filter</v>
      </c>
      <c r="I6" s="43" t="str">
        <f t="shared" si="6"/>
        <v>expl view filter</v>
      </c>
      <c r="J6" s="43" t="str">
        <f t="shared" si="6"/>
        <v>expl view filter</v>
      </c>
      <c r="K6" s="43" t="str">
        <f t="shared" si="6"/>
        <v>use view filter</v>
      </c>
      <c r="L6" s="44" t="str">
        <f t="shared" si="6"/>
        <v>expl view filter</v>
      </c>
      <c r="M6" s="43">
        <f t="shared" si="3"/>
        <v>5</v>
      </c>
      <c r="N6" s="45">
        <v>3.0</v>
      </c>
      <c r="O6" s="46" t="s">
        <v>88</v>
      </c>
      <c r="P6" s="47" t="s">
        <v>57</v>
      </c>
    </row>
    <row r="7">
      <c r="A7" s="38" t="s">
        <v>89</v>
      </c>
      <c r="B7" s="38">
        <v>28.0</v>
      </c>
      <c r="C7" s="42">
        <f>IFERROR(__xludf.DUMMYFUNCTION("SPLIT(A7,"","")"),3.0)</f>
        <v>3</v>
      </c>
      <c r="D7" s="43">
        <f>IFERROR(__xludf.DUMMYFUNCTION("""COMPUTED_VALUE"""),32.0)</f>
        <v>32</v>
      </c>
      <c r="E7" s="43">
        <f>IFERROR(__xludf.DUMMYFUNCTION("""COMPUTED_VALUE"""),12.0)</f>
        <v>12</v>
      </c>
      <c r="F7" s="43">
        <f>IFERROR(__xludf.DUMMYFUNCTION("""COMPUTED_VALUE"""),39.0)</f>
        <v>39</v>
      </c>
      <c r="G7" s="44"/>
      <c r="H7" s="42" t="str">
        <f t="shared" ref="H7:L7" si="7">IFS(C7=31,"expl view filter",C7=12,"expl page",C7=14,"read aNumOrPercent",C7=3,"goto Q",C7=29,"expl country filter",C7=48,"filter globally",C7=39,"goto Q",C7=32,"goto Q",C7=61,"expl country filter",C7=49,"expl view filter",C7=87,"read db title",C7=62,"use country filter",C7=50,"use view filter",C7=88,"read aTitle",C7=63,"use age filter",C7=51,"expl view filter",C7=64,"expl country filter",C7="","")</f>
        <v>goto Q</v>
      </c>
      <c r="I7" s="43" t="str">
        <f t="shared" si="7"/>
        <v>goto Q</v>
      </c>
      <c r="J7" s="43" t="str">
        <f t="shared" si="7"/>
        <v>expl page</v>
      </c>
      <c r="K7" s="43" t="str">
        <f t="shared" si="7"/>
        <v>goto Q</v>
      </c>
      <c r="L7" s="44" t="str">
        <f t="shared" si="7"/>
        <v/>
      </c>
      <c r="M7" s="43">
        <f t="shared" si="3"/>
        <v>4</v>
      </c>
      <c r="N7" s="45">
        <v>29.0</v>
      </c>
      <c r="O7" s="46" t="s">
        <v>59</v>
      </c>
      <c r="P7" s="46" t="s">
        <v>46</v>
      </c>
    </row>
    <row r="8">
      <c r="A8" s="38" t="s">
        <v>90</v>
      </c>
      <c r="B8" s="38">
        <v>28.0</v>
      </c>
      <c r="C8" s="42">
        <f>IFERROR(__xludf.DUMMYFUNCTION("SPLIT(A8,"","")"),29.0)</f>
        <v>29</v>
      </c>
      <c r="D8" s="43">
        <f>IFERROR(__xludf.DUMMYFUNCTION("""COMPUTED_VALUE"""),61.0)</f>
        <v>61</v>
      </c>
      <c r="E8" s="43">
        <f>IFERROR(__xludf.DUMMYFUNCTION("""COMPUTED_VALUE"""),62.0)</f>
        <v>62</v>
      </c>
      <c r="F8" s="43">
        <f>IFERROR(__xludf.DUMMYFUNCTION("""COMPUTED_VALUE"""),63.0)</f>
        <v>63</v>
      </c>
      <c r="G8" s="44">
        <f>IFERROR(__xludf.DUMMYFUNCTION("""COMPUTED_VALUE"""),64.0)</f>
        <v>64</v>
      </c>
      <c r="H8" s="42" t="str">
        <f t="shared" ref="H8:L8" si="8">IFS(C8=31,"expl view filter",C8=12,"expl page",C8=14,"read aNumOrPercent",C8=3,"goto Q",C8=29,"expl country filter",C8=48,"filter globally",C8=39,"goto Q",C8=32,"goto Q",C8=61,"expl country filter",C8=49,"expl view filter",C8=87,"read db title",C8=62,"use country filter",C8=50,"use view filter",C8=88,"read aTitle",C8=63,"use age filter",C8=51,"expl view filter",C8=64,"expl country filter",C8="","")</f>
        <v>expl country filter</v>
      </c>
      <c r="I8" s="43" t="str">
        <f t="shared" si="8"/>
        <v>expl country filter</v>
      </c>
      <c r="J8" s="43" t="str">
        <f t="shared" si="8"/>
        <v>use country filter</v>
      </c>
      <c r="K8" s="43" t="str">
        <f t="shared" si="8"/>
        <v>use age filter</v>
      </c>
      <c r="L8" s="44" t="str">
        <f t="shared" si="8"/>
        <v>expl country filter</v>
      </c>
      <c r="M8" s="43">
        <f t="shared" si="3"/>
        <v>5</v>
      </c>
      <c r="N8" s="45">
        <v>48.0</v>
      </c>
      <c r="O8" s="46" t="s">
        <v>64</v>
      </c>
      <c r="P8" s="46" t="s">
        <v>65</v>
      </c>
    </row>
    <row r="9">
      <c r="A9" s="38" t="s">
        <v>91</v>
      </c>
      <c r="B9" s="38">
        <v>28.0</v>
      </c>
      <c r="C9" s="42">
        <f>IFERROR(__xludf.DUMMYFUNCTION("SPLIT(A9,"","")"),48.0)</f>
        <v>48</v>
      </c>
      <c r="D9" s="43">
        <f>IFERROR(__xludf.DUMMYFUNCTION("""COMPUTED_VALUE"""),31.0)</f>
        <v>31</v>
      </c>
      <c r="E9" s="43">
        <f>IFERROR(__xludf.DUMMYFUNCTION("""COMPUTED_VALUE"""),49.0)</f>
        <v>49</v>
      </c>
      <c r="F9" s="43">
        <f>IFERROR(__xludf.DUMMYFUNCTION("""COMPUTED_VALUE"""),50.0)</f>
        <v>50</v>
      </c>
      <c r="G9" s="44">
        <f>IFERROR(__xludf.DUMMYFUNCTION("""COMPUTED_VALUE"""),51.0)</f>
        <v>51</v>
      </c>
      <c r="H9" s="42" t="str">
        <f t="shared" ref="H9:L9" si="9">IFS(C9=31,"expl view filter",C9=12,"expl page",C9=14,"read aNumOrPercent",C9=3,"goto Q",C9=29,"expl country filter",C9=48,"filter globally",C9=39,"goto Q",C9=32,"goto Q",C9=61,"expl country filter",C9=49,"expl view filter",C9=87,"read db title",C9=62,"use country filter",C9=50,"use view filter",C9=88,"read aTitle",C9=63,"use age filter",C9=51,"expl view filter",C9=64,"expl country filter",C9="","")</f>
        <v>filter globally</v>
      </c>
      <c r="I9" s="43" t="str">
        <f t="shared" si="9"/>
        <v>expl view filter</v>
      </c>
      <c r="J9" s="43" t="str">
        <f t="shared" si="9"/>
        <v>expl view filter</v>
      </c>
      <c r="K9" s="43" t="str">
        <f t="shared" si="9"/>
        <v>use view filter</v>
      </c>
      <c r="L9" s="44" t="str">
        <f t="shared" si="9"/>
        <v>expl view filter</v>
      </c>
      <c r="M9" s="43">
        <f t="shared" si="3"/>
        <v>5</v>
      </c>
      <c r="N9" s="45">
        <v>39.0</v>
      </c>
      <c r="O9" s="46" t="s">
        <v>67</v>
      </c>
      <c r="P9" s="47" t="s">
        <v>57</v>
      </c>
    </row>
    <row r="10">
      <c r="A10" s="48" t="s">
        <v>92</v>
      </c>
      <c r="B10" s="48">
        <v>28.0</v>
      </c>
      <c r="C10" s="49">
        <f>IFERROR(__xludf.DUMMYFUNCTION("SPLIT(A10,"","")"),31.0)</f>
        <v>31</v>
      </c>
      <c r="D10" s="50">
        <f>IFERROR(__xludf.DUMMYFUNCTION("""COMPUTED_VALUE"""),48.0)</f>
        <v>48</v>
      </c>
      <c r="E10" s="50">
        <f>IFERROR(__xludf.DUMMYFUNCTION("""COMPUTED_VALUE"""),31.0)</f>
        <v>31</v>
      </c>
      <c r="F10" s="50">
        <f>IFERROR(__xludf.DUMMYFUNCTION("""COMPUTED_VALUE"""),50.0)</f>
        <v>50</v>
      </c>
      <c r="G10" s="51">
        <f>IFERROR(__xludf.DUMMYFUNCTION("""COMPUTED_VALUE"""),51.0)</f>
        <v>51</v>
      </c>
      <c r="H10" s="49" t="str">
        <f t="shared" ref="H10:L10" si="10">IFS(C10=31,"expl view filter",C10=12,"expl page",C10=14,"read aNumOrPercent",C10=3,"goto Q",C10=29,"expl country filter",C10=48,"filter globally",C10=39,"goto Q",C10=32,"goto Q",C10=61,"expl country filter",C10=49,"expl view filter",C10=87,"read db title",C10=62,"use country filter",C10=50,"use view filter",C10=88,"read aTitle",C10=63,"use age filter",C10=51,"expl view filter",C10=64,"expl country filter",C10="","")</f>
        <v>expl view filter</v>
      </c>
      <c r="I10" s="50" t="str">
        <f t="shared" si="10"/>
        <v>filter globally</v>
      </c>
      <c r="J10" s="50" t="str">
        <f t="shared" si="10"/>
        <v>expl view filter</v>
      </c>
      <c r="K10" s="50" t="str">
        <f t="shared" si="10"/>
        <v>use view filter</v>
      </c>
      <c r="L10" s="51" t="str">
        <f t="shared" si="10"/>
        <v>expl view filter</v>
      </c>
      <c r="M10" s="43">
        <f t="shared" si="3"/>
        <v>5</v>
      </c>
      <c r="N10" s="45">
        <v>32.0</v>
      </c>
      <c r="O10" s="46" t="s">
        <v>71</v>
      </c>
      <c r="P10" s="47" t="s">
        <v>57</v>
      </c>
    </row>
    <row r="11">
      <c r="B11" s="59">
        <f>AVERAGE(B2:B10)</f>
        <v>30</v>
      </c>
      <c r="M11" s="53">
        <f>AVERAGE(M2:M10)</f>
        <v>4.555555556</v>
      </c>
      <c r="N11" s="45">
        <v>61.0</v>
      </c>
      <c r="O11" s="46" t="s">
        <v>45</v>
      </c>
      <c r="P11" s="46" t="s">
        <v>46</v>
      </c>
    </row>
    <row r="12">
      <c r="N12" s="45">
        <v>49.0</v>
      </c>
      <c r="O12" s="46" t="s">
        <v>73</v>
      </c>
      <c r="P12" s="46" t="s">
        <v>49</v>
      </c>
    </row>
    <row r="13">
      <c r="N13" s="45">
        <v>87.0</v>
      </c>
      <c r="O13" s="46" t="s">
        <v>76</v>
      </c>
      <c r="P13" s="46" t="s">
        <v>77</v>
      </c>
    </row>
    <row r="14">
      <c r="N14" s="45">
        <v>62.0</v>
      </c>
      <c r="O14" s="46" t="s">
        <v>61</v>
      </c>
      <c r="P14" s="46" t="s">
        <v>62</v>
      </c>
    </row>
    <row r="15">
      <c r="N15" s="45">
        <v>50.0</v>
      </c>
      <c r="O15" s="46" t="s">
        <v>74</v>
      </c>
      <c r="P15" s="46" t="s">
        <v>75</v>
      </c>
    </row>
    <row r="16">
      <c r="N16" s="45">
        <v>88.0</v>
      </c>
      <c r="O16" s="46" t="s">
        <v>80</v>
      </c>
      <c r="P16" s="46" t="s">
        <v>72</v>
      </c>
    </row>
    <row r="17">
      <c r="N17" s="45">
        <v>63.0</v>
      </c>
      <c r="O17" s="46" t="s">
        <v>93</v>
      </c>
      <c r="P17" s="46" t="s">
        <v>94</v>
      </c>
    </row>
    <row r="18">
      <c r="N18" s="45">
        <v>51.0</v>
      </c>
      <c r="O18" s="46" t="s">
        <v>79</v>
      </c>
      <c r="P18" s="46" t="s">
        <v>49</v>
      </c>
    </row>
    <row r="19">
      <c r="N19" s="45">
        <v>64.0</v>
      </c>
      <c r="O19" s="46" t="s">
        <v>95</v>
      </c>
      <c r="P19" s="46" t="s">
        <v>46</v>
      </c>
    </row>
    <row r="20">
      <c r="O20" s="10"/>
      <c r="P20" s="10"/>
    </row>
    <row r="21">
      <c r="O21" s="10"/>
    </row>
    <row r="22">
      <c r="O22" s="10"/>
      <c r="P22" s="10"/>
    </row>
    <row r="23">
      <c r="O23" s="10"/>
    </row>
    <row r="24">
      <c r="O24" s="10"/>
      <c r="P24" s="60"/>
    </row>
    <row r="25">
      <c r="O25" s="10"/>
      <c r="P25" s="10"/>
    </row>
    <row r="26">
      <c r="J26" s="3"/>
      <c r="K26" s="3"/>
      <c r="O26" s="10"/>
    </row>
    <row r="27">
      <c r="J27" s="61"/>
      <c r="K27" s="61"/>
      <c r="O27" s="10"/>
      <c r="P27" s="10"/>
    </row>
    <row r="28">
      <c r="J28" s="61"/>
      <c r="K28" s="61"/>
      <c r="O28" s="10"/>
      <c r="P28" s="60"/>
    </row>
    <row r="29">
      <c r="J29" s="61"/>
      <c r="K29" s="61"/>
      <c r="O29" s="10"/>
      <c r="P29" s="10"/>
    </row>
    <row r="30">
      <c r="J30" s="61"/>
      <c r="K30" s="61"/>
      <c r="O30" s="10"/>
      <c r="P30" s="10"/>
    </row>
    <row r="31">
      <c r="J31" s="55"/>
      <c r="K31" s="55"/>
      <c r="O31" s="10"/>
      <c r="P31" s="10"/>
    </row>
    <row r="32">
      <c r="O32" s="10"/>
      <c r="P32" s="10"/>
    </row>
    <row r="33">
      <c r="O33" s="10"/>
      <c r="P33" s="10"/>
    </row>
    <row r="34">
      <c r="O34" s="10"/>
      <c r="P34" s="10"/>
    </row>
    <row r="35">
      <c r="O35" s="10"/>
      <c r="P35" s="10"/>
    </row>
    <row r="36">
      <c r="O36" s="10"/>
    </row>
    <row r="37">
      <c r="O37" s="10"/>
    </row>
  </sheetData>
  <mergeCells count="3">
    <mergeCell ref="C1:G1"/>
    <mergeCell ref="H1:L1"/>
    <mergeCell ref="N1:P1"/>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0.0"/>
    <col customWidth="1" min="2" max="2" width="7.38"/>
    <col customWidth="1" min="3" max="3" width="4.63"/>
    <col customWidth="1" min="4" max="9" width="2.88"/>
    <col customWidth="1" min="10" max="10" width="6.5"/>
    <col customWidth="1" min="11" max="14" width="14.88"/>
    <col customWidth="1" min="15" max="15" width="13.63"/>
    <col customWidth="1" min="16" max="16" width="13.13"/>
    <col customWidth="1" min="17" max="17" width="13.63"/>
    <col customWidth="1" min="18" max="18" width="5.13"/>
    <col customWidth="1" min="19" max="19" width="42.75"/>
    <col customWidth="1" min="20" max="20" width="17.25"/>
  </cols>
  <sheetData>
    <row r="1">
      <c r="A1" s="34" t="s">
        <v>35</v>
      </c>
      <c r="B1" s="57" t="s">
        <v>36</v>
      </c>
      <c r="C1" s="35" t="s">
        <v>37</v>
      </c>
      <c r="D1" s="6"/>
      <c r="E1" s="6"/>
      <c r="F1" s="6"/>
      <c r="G1" s="6"/>
      <c r="H1" s="6"/>
      <c r="I1" s="7"/>
      <c r="J1" s="62" t="s">
        <v>39</v>
      </c>
      <c r="K1" s="5" t="s">
        <v>38</v>
      </c>
      <c r="L1" s="6"/>
      <c r="M1" s="6"/>
      <c r="N1" s="6"/>
      <c r="O1" s="6"/>
      <c r="P1" s="6"/>
      <c r="Q1" s="7"/>
      <c r="R1" s="37" t="s">
        <v>96</v>
      </c>
    </row>
    <row r="2">
      <c r="A2" s="38" t="s">
        <v>97</v>
      </c>
      <c r="B2" s="10">
        <v>35.0</v>
      </c>
      <c r="C2" s="42">
        <f>IFERROR(__xludf.DUMMYFUNCTION("SPLIT(A2,"","")"),6.0)</f>
        <v>6</v>
      </c>
      <c r="D2" s="43">
        <f>IFERROR(__xludf.DUMMYFUNCTION("""COMPUTED_VALUE"""),28.0)</f>
        <v>28</v>
      </c>
      <c r="E2" s="43">
        <f>IFERROR(__xludf.DUMMYFUNCTION("""COMPUTED_VALUE"""),29.0)</f>
        <v>29</v>
      </c>
      <c r="F2" s="43">
        <f>IFERROR(__xludf.DUMMYFUNCTION("""COMPUTED_VALUE"""),28.0)</f>
        <v>28</v>
      </c>
      <c r="I2" s="44"/>
      <c r="J2" s="43">
        <f t="shared" ref="J2:J59" si="2">counta(C2:I2)</f>
        <v>4</v>
      </c>
      <c r="K2" s="39" t="str">
        <f t="shared" ref="K2:Q2" si="1">IFS(C2=6,"explore page",C2=5,"customise ch1",C2=3,"explore ch1",C2=19,"custom selector",C2=25,"expl country filter",C2=8,"goto Q",C2=29,"use country filter",C2=28,"expl country filter",C2=23,"expl continent filter",C2=40,"read ch1",C2=9,"read db title",C2=24,"use continent filter",C2=20,"custom selector",C2=7,"expl continent filter",C2=26,"use country filter",C2=21,"custom selector",C2=31,"use country filter",C2=27,"use continent filter",C2=67,"read aTitle",C2="","")</f>
        <v>explore page</v>
      </c>
      <c r="L2" s="40" t="str">
        <f t="shared" si="1"/>
        <v>expl country filter</v>
      </c>
      <c r="M2" s="40" t="str">
        <f t="shared" si="1"/>
        <v>use country filter</v>
      </c>
      <c r="N2" s="40" t="str">
        <f t="shared" si="1"/>
        <v>expl country filter</v>
      </c>
      <c r="O2" s="40" t="str">
        <f t="shared" si="1"/>
        <v/>
      </c>
      <c r="P2" s="40" t="str">
        <f t="shared" si="1"/>
        <v/>
      </c>
      <c r="Q2" s="41" t="str">
        <f t="shared" si="1"/>
        <v/>
      </c>
      <c r="R2" s="37" t="s">
        <v>41</v>
      </c>
      <c r="S2" s="37" t="s">
        <v>42</v>
      </c>
      <c r="T2" s="37" t="s">
        <v>43</v>
      </c>
    </row>
    <row r="3">
      <c r="A3" s="38" t="s">
        <v>98</v>
      </c>
      <c r="B3" s="10">
        <v>35.0</v>
      </c>
      <c r="C3" s="42">
        <f>IFERROR(__xludf.DUMMYFUNCTION("SPLIT(A3,"","")"),5.0)</f>
        <v>5</v>
      </c>
      <c r="D3" s="43">
        <f>IFERROR(__xludf.DUMMYFUNCTION("""COMPUTED_VALUE"""),6.0)</f>
        <v>6</v>
      </c>
      <c r="E3" s="43">
        <f>IFERROR(__xludf.DUMMYFUNCTION("""COMPUTED_VALUE"""),6.0)</f>
        <v>6</v>
      </c>
      <c r="F3" s="43">
        <f>IFERROR(__xludf.DUMMYFUNCTION("""COMPUTED_VALUE"""),6.0)</f>
        <v>6</v>
      </c>
      <c r="I3" s="44"/>
      <c r="J3" s="43">
        <f t="shared" si="2"/>
        <v>4</v>
      </c>
      <c r="K3" s="42" t="str">
        <f t="shared" ref="K3:K59" si="4">IFS(C3=6,"explore page",C3=5,"customise ch1",C3=3,"explore ch1",C3=19,"custom selector",C3=25,"expl country filter",C3=8,"goto Q",C3=29,"use country filter",C3=28,"expl country filter",C3=23,"expl continent filter",C3=40,"read ch1",C3=9,"read db title",C3=24,"use continent filter",C3=20,"custom selector",C3=7,"expl continent filter",C3=26,"use country filter",C3=21,"custom selector",C3=31,"use country filter",C3=27,"use continent filter",C3=67,"read aTitle")</f>
        <v>customise ch1</v>
      </c>
      <c r="L3" s="43" t="str">
        <f t="shared" ref="L3:Q3" si="3">IFS(D3=6,"explore page",D3=5,"customise ch1",D3=3,"explore ch1",D3=19,"custom selector",D3=25,"expl country filter",D3=8,"goto Q",D3=29,"use country filter",D3=28,"expl country filter",D3=23,"expl continent filter",D3=40,"read ch1",D3=9,"read db title",D3=24,"use continent filter",D3=20,"custom selector",D3=7,"expl continent filter",D3=26,"use country filter",D3=21,"custom selector",D3=31,"use country filter",D3=27,"use continent filter",D3=67,"read aTitle",D3="","")</f>
        <v>explore page</v>
      </c>
      <c r="M3" s="43" t="str">
        <f t="shared" si="3"/>
        <v>explore page</v>
      </c>
      <c r="N3" s="43" t="str">
        <f t="shared" si="3"/>
        <v>explore page</v>
      </c>
      <c r="O3" s="43" t="str">
        <f t="shared" si="3"/>
        <v/>
      </c>
      <c r="P3" s="43" t="str">
        <f t="shared" si="3"/>
        <v/>
      </c>
      <c r="Q3" s="44" t="str">
        <f t="shared" si="3"/>
        <v/>
      </c>
      <c r="R3" s="45">
        <v>6.0</v>
      </c>
      <c r="S3" s="46" t="s">
        <v>51</v>
      </c>
      <c r="T3" s="46" t="s">
        <v>52</v>
      </c>
    </row>
    <row r="4">
      <c r="A4" s="38" t="s">
        <v>99</v>
      </c>
      <c r="B4" s="10">
        <v>34.0</v>
      </c>
      <c r="C4" s="42">
        <f>IFERROR(__xludf.DUMMYFUNCTION("SPLIT(A4,"","")"),6.0)</f>
        <v>6</v>
      </c>
      <c r="D4" s="43">
        <f>IFERROR(__xludf.DUMMYFUNCTION("""COMPUTED_VALUE"""),8.0)</f>
        <v>8</v>
      </c>
      <c r="E4" s="43">
        <f>IFERROR(__xludf.DUMMYFUNCTION("""COMPUTED_VALUE"""),9.0)</f>
        <v>9</v>
      </c>
      <c r="F4" s="43">
        <f>IFERROR(__xludf.DUMMYFUNCTION("""COMPUTED_VALUE"""),67.0)</f>
        <v>67</v>
      </c>
      <c r="I4" s="44"/>
      <c r="J4" s="43">
        <f t="shared" si="2"/>
        <v>4</v>
      </c>
      <c r="K4" s="42" t="str">
        <f t="shared" si="4"/>
        <v>explore page</v>
      </c>
      <c r="L4" s="43" t="str">
        <f t="shared" ref="L4:Q4" si="5">IFS(D4=6,"explore page",D4=5,"customise ch1",D4=3,"explore ch1",D4=19,"custom selector",D4=25,"expl country filter",D4=8,"goto Q",D4=29,"use country filter",D4=28,"expl country filter",D4=23,"expl continent filter",D4=40,"read ch1",D4=9,"read db title",D4=24,"use continent filter",D4=20,"custom selector",D4=7,"expl continent filter",D4=26,"use country filter",D4=21,"custom selector",D4=31,"use country filter",D4=27,"use continent filter",D4=67,"read aTitle",D4="","")</f>
        <v>goto Q</v>
      </c>
      <c r="M4" s="43" t="str">
        <f t="shared" si="5"/>
        <v>read db title</v>
      </c>
      <c r="N4" s="43" t="str">
        <f t="shared" si="5"/>
        <v>read aTitle</v>
      </c>
      <c r="O4" s="43" t="str">
        <f t="shared" si="5"/>
        <v/>
      </c>
      <c r="P4" s="43" t="str">
        <f t="shared" si="5"/>
        <v/>
      </c>
      <c r="Q4" s="44" t="str">
        <f t="shared" si="5"/>
        <v/>
      </c>
      <c r="R4" s="45">
        <v>5.0</v>
      </c>
      <c r="S4" s="46" t="s">
        <v>100</v>
      </c>
      <c r="T4" s="46" t="s">
        <v>101</v>
      </c>
    </row>
    <row r="5">
      <c r="A5" s="38" t="s">
        <v>102</v>
      </c>
      <c r="B5" s="10">
        <v>34.0</v>
      </c>
      <c r="C5" s="42">
        <f>IFERROR(__xludf.DUMMYFUNCTION("SPLIT(A5,"","")"),6.0)</f>
        <v>6</v>
      </c>
      <c r="D5" s="43">
        <f>IFERROR(__xludf.DUMMYFUNCTION("""COMPUTED_VALUE"""),8.0)</f>
        <v>8</v>
      </c>
      <c r="E5" s="43">
        <f>IFERROR(__xludf.DUMMYFUNCTION("""COMPUTED_VALUE"""),9.0)</f>
        <v>9</v>
      </c>
      <c r="F5" s="43">
        <f>IFERROR(__xludf.DUMMYFUNCTION("""COMPUTED_VALUE"""),6.0)</f>
        <v>6</v>
      </c>
      <c r="I5" s="44"/>
      <c r="J5" s="43">
        <f t="shared" si="2"/>
        <v>4</v>
      </c>
      <c r="K5" s="42" t="str">
        <f t="shared" si="4"/>
        <v>explore page</v>
      </c>
      <c r="L5" s="43" t="str">
        <f t="shared" ref="L5:Q5" si="6">IFS(D5=6,"explore page",D5=5,"customise ch1",D5=3,"explore ch1",D5=19,"custom selector",D5=25,"expl country filter",D5=8,"goto Q",D5=29,"use country filter",D5=28,"expl country filter",D5=23,"expl continent filter",D5=40,"read ch1",D5=9,"read db title",D5=24,"use continent filter",D5=20,"custom selector",D5=7,"expl continent filter",D5=26,"use country filter",D5=21,"custom selector",D5=31,"use country filter",D5=27,"use continent filter",D5=67,"read aTitle",D5="","")</f>
        <v>goto Q</v>
      </c>
      <c r="M5" s="43" t="str">
        <f t="shared" si="6"/>
        <v>read db title</v>
      </c>
      <c r="N5" s="43" t="str">
        <f t="shared" si="6"/>
        <v>explore page</v>
      </c>
      <c r="O5" s="43" t="str">
        <f t="shared" si="6"/>
        <v/>
      </c>
      <c r="P5" s="43" t="str">
        <f t="shared" si="6"/>
        <v/>
      </c>
      <c r="Q5" s="44" t="str">
        <f t="shared" si="6"/>
        <v/>
      </c>
      <c r="R5" s="45">
        <v>3.0</v>
      </c>
      <c r="S5" s="46" t="s">
        <v>103</v>
      </c>
      <c r="T5" s="46" t="s">
        <v>104</v>
      </c>
    </row>
    <row r="6">
      <c r="A6" s="38" t="s">
        <v>105</v>
      </c>
      <c r="B6" s="10">
        <v>34.0</v>
      </c>
      <c r="C6" s="42">
        <f>IFERROR(__xludf.DUMMYFUNCTION("SPLIT(A6,"","")"),3.0)</f>
        <v>3</v>
      </c>
      <c r="D6" s="43">
        <f>IFERROR(__xludf.DUMMYFUNCTION("""COMPUTED_VALUE"""),5.0)</f>
        <v>5</v>
      </c>
      <c r="E6" s="43">
        <f>IFERROR(__xludf.DUMMYFUNCTION("""COMPUTED_VALUE"""),6.0)</f>
        <v>6</v>
      </c>
      <c r="F6" s="43">
        <f>IFERROR(__xludf.DUMMYFUNCTION("""COMPUTED_VALUE"""),6.0)</f>
        <v>6</v>
      </c>
      <c r="I6" s="44"/>
      <c r="J6" s="43">
        <f t="shared" si="2"/>
        <v>4</v>
      </c>
      <c r="K6" s="42" t="str">
        <f t="shared" si="4"/>
        <v>explore ch1</v>
      </c>
      <c r="L6" s="43" t="str">
        <f t="shared" ref="L6:Q6" si="7">IFS(D6=6,"explore page",D6=5,"customise ch1",D6=3,"explore ch1",D6=19,"custom selector",D6=25,"expl country filter",D6=8,"goto Q",D6=29,"use country filter",D6=28,"expl country filter",D6=23,"expl continent filter",D6=40,"read ch1",D6=9,"read db title",D6=24,"use continent filter",D6=20,"custom selector",D6=7,"expl continent filter",D6=26,"use country filter",D6=21,"custom selector",D6=31,"use country filter",D6=27,"use continent filter",D6=67,"read aTitle",D6="","")</f>
        <v>customise ch1</v>
      </c>
      <c r="M6" s="43" t="str">
        <f t="shared" si="7"/>
        <v>explore page</v>
      </c>
      <c r="N6" s="43" t="str">
        <f t="shared" si="7"/>
        <v>explore page</v>
      </c>
      <c r="O6" s="43" t="str">
        <f t="shared" si="7"/>
        <v/>
      </c>
      <c r="P6" s="43" t="str">
        <f t="shared" si="7"/>
        <v/>
      </c>
      <c r="Q6" s="44" t="str">
        <f t="shared" si="7"/>
        <v/>
      </c>
      <c r="R6" s="45">
        <v>19.0</v>
      </c>
      <c r="S6" s="46" t="s">
        <v>106</v>
      </c>
      <c r="T6" s="46" t="s">
        <v>107</v>
      </c>
    </row>
    <row r="7">
      <c r="A7" s="38" t="s">
        <v>108</v>
      </c>
      <c r="B7" s="10">
        <v>33.0</v>
      </c>
      <c r="C7" s="42">
        <f>IFERROR(__xludf.DUMMYFUNCTION("SPLIT(A7,"","")"),19.0)</f>
        <v>19</v>
      </c>
      <c r="D7" s="43">
        <f>IFERROR(__xludf.DUMMYFUNCTION("""COMPUTED_VALUE"""),20.0)</f>
        <v>20</v>
      </c>
      <c r="E7" s="43">
        <f>IFERROR(__xludf.DUMMYFUNCTION("""COMPUTED_VALUE"""),21.0)</f>
        <v>21</v>
      </c>
      <c r="F7" s="43">
        <f>IFERROR(__xludf.DUMMYFUNCTION("""COMPUTED_VALUE"""),19.0)</f>
        <v>19</v>
      </c>
      <c r="I7" s="44"/>
      <c r="J7" s="43">
        <f t="shared" si="2"/>
        <v>4</v>
      </c>
      <c r="K7" s="42" t="str">
        <f t="shared" si="4"/>
        <v>custom selector</v>
      </c>
      <c r="L7" s="43" t="str">
        <f t="shared" ref="L7:Q7" si="8">IFS(D7=6,"explore page",D7=5,"customise ch1",D7=3,"explore ch1",D7=19,"custom selector",D7=25,"expl country filter",D7=8,"goto Q",D7=29,"use country filter",D7=28,"expl country filter",D7=23,"expl continent filter",D7=40,"read ch1",D7=9,"read db title",D7=24,"use continent filter",D7=20,"custom selector",D7=7,"expl continent filter",D7=26,"use country filter",D7=21,"custom selector",D7=31,"use country filter",D7=27,"use continent filter",D7=67,"read aTitle",D7="","")</f>
        <v>custom selector</v>
      </c>
      <c r="M7" s="43" t="str">
        <f t="shared" si="8"/>
        <v>custom selector</v>
      </c>
      <c r="N7" s="43" t="str">
        <f t="shared" si="8"/>
        <v>custom selector</v>
      </c>
      <c r="O7" s="43" t="str">
        <f t="shared" si="8"/>
        <v/>
      </c>
      <c r="P7" s="43" t="str">
        <f t="shared" si="8"/>
        <v/>
      </c>
      <c r="Q7" s="44" t="str">
        <f t="shared" si="8"/>
        <v/>
      </c>
      <c r="R7" s="45">
        <v>25.0</v>
      </c>
      <c r="S7" s="46" t="s">
        <v>45</v>
      </c>
      <c r="T7" s="46" t="s">
        <v>46</v>
      </c>
    </row>
    <row r="8">
      <c r="A8" s="38" t="s">
        <v>109</v>
      </c>
      <c r="B8" s="10">
        <v>33.0</v>
      </c>
      <c r="C8" s="42">
        <f>IFERROR(__xludf.DUMMYFUNCTION("SPLIT(A8,"","")"),6.0)</f>
        <v>6</v>
      </c>
      <c r="D8" s="43">
        <f>IFERROR(__xludf.DUMMYFUNCTION("""COMPUTED_VALUE"""),6.0)</f>
        <v>6</v>
      </c>
      <c r="E8" s="43">
        <f>IFERROR(__xludf.DUMMYFUNCTION("""COMPUTED_VALUE"""),6.0)</f>
        <v>6</v>
      </c>
      <c r="F8" s="43">
        <f>IFERROR(__xludf.DUMMYFUNCTION("""COMPUTED_VALUE"""),8.0)</f>
        <v>8</v>
      </c>
      <c r="I8" s="44"/>
      <c r="J8" s="43">
        <f t="shared" si="2"/>
        <v>4</v>
      </c>
      <c r="K8" s="42" t="str">
        <f t="shared" si="4"/>
        <v>explore page</v>
      </c>
      <c r="L8" s="43" t="str">
        <f t="shared" ref="L8:Q8" si="9">IFS(D8=6,"explore page",D8=5,"customise ch1",D8=3,"explore ch1",D8=19,"custom selector",D8=25,"expl country filter",D8=8,"goto Q",D8=29,"use country filter",D8=28,"expl country filter",D8=23,"expl continent filter",D8=40,"read ch1",D8=9,"read db title",D8=24,"use continent filter",D8=20,"custom selector",D8=7,"expl continent filter",D8=26,"use country filter",D8=21,"custom selector",D8=31,"use country filter",D8=27,"use continent filter",D8=67,"read aTitle",D8="","")</f>
        <v>explore page</v>
      </c>
      <c r="M8" s="43" t="str">
        <f t="shared" si="9"/>
        <v>explore page</v>
      </c>
      <c r="N8" s="43" t="str">
        <f t="shared" si="9"/>
        <v>goto Q</v>
      </c>
      <c r="O8" s="43" t="str">
        <f t="shared" si="9"/>
        <v/>
      </c>
      <c r="P8" s="43" t="str">
        <f t="shared" si="9"/>
        <v/>
      </c>
      <c r="Q8" s="44" t="str">
        <f t="shared" si="9"/>
        <v/>
      </c>
      <c r="R8" s="45">
        <v>8.0</v>
      </c>
      <c r="S8" s="46" t="s">
        <v>67</v>
      </c>
      <c r="T8" s="46" t="s">
        <v>110</v>
      </c>
    </row>
    <row r="9">
      <c r="A9" s="38" t="s">
        <v>50</v>
      </c>
      <c r="B9" s="10">
        <v>33.0</v>
      </c>
      <c r="C9" s="42">
        <f>IFERROR(__xludf.DUMMYFUNCTION("SPLIT(A9,"","")"),6.0)</f>
        <v>6</v>
      </c>
      <c r="D9" s="43">
        <f>IFERROR(__xludf.DUMMYFUNCTION("""COMPUTED_VALUE"""),6.0)</f>
        <v>6</v>
      </c>
      <c r="E9" s="43">
        <f>IFERROR(__xludf.DUMMYFUNCTION("""COMPUTED_VALUE"""),6.0)</f>
        <v>6</v>
      </c>
      <c r="F9" s="43">
        <f>IFERROR(__xludf.DUMMYFUNCTION("""COMPUTED_VALUE"""),6.0)</f>
        <v>6</v>
      </c>
      <c r="I9" s="44"/>
      <c r="J9" s="43">
        <f t="shared" si="2"/>
        <v>4</v>
      </c>
      <c r="K9" s="42" t="str">
        <f t="shared" si="4"/>
        <v>explore page</v>
      </c>
      <c r="L9" s="43" t="str">
        <f t="shared" ref="L9:Q9" si="10">IFS(D9=6,"explore page",D9=5,"customise ch1",D9=3,"explore ch1",D9=19,"custom selector",D9=25,"expl country filter",D9=8,"goto Q",D9=29,"use country filter",D9=28,"expl country filter",D9=23,"expl continent filter",D9=40,"read ch1",D9=9,"read db title",D9=24,"use continent filter",D9=20,"custom selector",D9=7,"expl continent filter",D9=26,"use country filter",D9=21,"custom selector",D9=31,"use country filter",D9=27,"use continent filter",D9=67,"read aTitle",D9="","")</f>
        <v>explore page</v>
      </c>
      <c r="M9" s="43" t="str">
        <f t="shared" si="10"/>
        <v>explore page</v>
      </c>
      <c r="N9" s="43" t="str">
        <f t="shared" si="10"/>
        <v>explore page</v>
      </c>
      <c r="O9" s="43" t="str">
        <f t="shared" si="10"/>
        <v/>
      </c>
      <c r="P9" s="43" t="str">
        <f t="shared" si="10"/>
        <v/>
      </c>
      <c r="Q9" s="44" t="str">
        <f t="shared" si="10"/>
        <v/>
      </c>
      <c r="R9" s="45">
        <v>29.0</v>
      </c>
      <c r="S9" s="46" t="s">
        <v>111</v>
      </c>
      <c r="T9" s="46" t="s">
        <v>62</v>
      </c>
    </row>
    <row r="10">
      <c r="A10" s="38" t="s">
        <v>112</v>
      </c>
      <c r="B10" s="10">
        <v>33.0</v>
      </c>
      <c r="C10" s="42">
        <f>IFERROR(__xludf.DUMMYFUNCTION("SPLIT(A10,"","")"),6.0)</f>
        <v>6</v>
      </c>
      <c r="D10" s="43">
        <f>IFERROR(__xludf.DUMMYFUNCTION("""COMPUTED_VALUE"""),7.0)</f>
        <v>7</v>
      </c>
      <c r="E10" s="43">
        <f>IFERROR(__xludf.DUMMYFUNCTION("""COMPUTED_VALUE"""),6.0)</f>
        <v>6</v>
      </c>
      <c r="F10" s="43">
        <f>IFERROR(__xludf.DUMMYFUNCTION("""COMPUTED_VALUE"""),8.0)</f>
        <v>8</v>
      </c>
      <c r="G10" s="43">
        <f>IFERROR(__xludf.DUMMYFUNCTION("""COMPUTED_VALUE"""),9.0)</f>
        <v>9</v>
      </c>
      <c r="I10" s="44"/>
      <c r="J10" s="43">
        <f t="shared" si="2"/>
        <v>5</v>
      </c>
      <c r="K10" s="42" t="str">
        <f t="shared" si="4"/>
        <v>explore page</v>
      </c>
      <c r="L10" s="43" t="str">
        <f t="shared" ref="L10:Q10" si="11">IFS(D10=6,"explore page",D10=5,"customise ch1",D10=3,"explore ch1",D10=19,"custom selector",D10=25,"expl country filter",D10=8,"goto Q",D10=29,"use country filter",D10=28,"expl country filter",D10=23,"expl continent filter",D10=40,"read ch1",D10=9,"read db title",D10=24,"use continent filter",D10=20,"custom selector",D10=7,"expl continent filter",D10=26,"use country filter",D10=21,"custom selector",D10=31,"use country filter",D10=27,"use continent filter",D10=67,"read aTitle",D10="","")</f>
        <v>expl continent filter</v>
      </c>
      <c r="M10" s="43" t="str">
        <f t="shared" si="11"/>
        <v>explore page</v>
      </c>
      <c r="N10" s="43" t="str">
        <f t="shared" si="11"/>
        <v>goto Q</v>
      </c>
      <c r="O10" s="43" t="str">
        <f t="shared" si="11"/>
        <v>read db title</v>
      </c>
      <c r="P10" s="43" t="str">
        <f t="shared" si="11"/>
        <v/>
      </c>
      <c r="Q10" s="44" t="str">
        <f t="shared" si="11"/>
        <v/>
      </c>
      <c r="R10" s="45">
        <v>28.0</v>
      </c>
      <c r="S10" s="46" t="s">
        <v>113</v>
      </c>
      <c r="T10" s="46" t="s">
        <v>46</v>
      </c>
    </row>
    <row r="11">
      <c r="A11" s="38" t="s">
        <v>114</v>
      </c>
      <c r="B11" s="10">
        <v>33.0</v>
      </c>
      <c r="C11" s="42">
        <f>IFERROR(__xludf.DUMMYFUNCTION("SPLIT(A11,"","")"),5.0)</f>
        <v>5</v>
      </c>
      <c r="D11" s="43">
        <f>IFERROR(__xludf.DUMMYFUNCTION("""COMPUTED_VALUE"""),6.0)</f>
        <v>6</v>
      </c>
      <c r="E11" s="43">
        <f>IFERROR(__xludf.DUMMYFUNCTION("""COMPUTED_VALUE"""),7.0)</f>
        <v>7</v>
      </c>
      <c r="F11" s="43">
        <f>IFERROR(__xludf.DUMMYFUNCTION("""COMPUTED_VALUE"""),6.0)</f>
        <v>6</v>
      </c>
      <c r="G11" s="43">
        <f>IFERROR(__xludf.DUMMYFUNCTION("""COMPUTED_VALUE"""),8.0)</f>
        <v>8</v>
      </c>
      <c r="I11" s="44"/>
      <c r="J11" s="43">
        <f t="shared" si="2"/>
        <v>5</v>
      </c>
      <c r="K11" s="42" t="str">
        <f t="shared" si="4"/>
        <v>customise ch1</v>
      </c>
      <c r="L11" s="43" t="str">
        <f t="shared" ref="L11:Q11" si="12">IFS(D11=6,"explore page",D11=5,"customise ch1",D11=3,"explore ch1",D11=19,"custom selector",D11=25,"expl country filter",D11=8,"goto Q",D11=29,"use country filter",D11=28,"expl country filter",D11=23,"expl continent filter",D11=40,"read ch1",D11=9,"read db title",D11=24,"use continent filter",D11=20,"custom selector",D11=7,"expl continent filter",D11=26,"use country filter",D11=21,"custom selector",D11=31,"use country filter",D11=27,"use continent filter",D11=67,"read aTitle",D11="","")</f>
        <v>explore page</v>
      </c>
      <c r="M11" s="43" t="str">
        <f t="shared" si="12"/>
        <v>expl continent filter</v>
      </c>
      <c r="N11" s="43" t="str">
        <f t="shared" si="12"/>
        <v>explore page</v>
      </c>
      <c r="O11" s="43" t="str">
        <f t="shared" si="12"/>
        <v>goto Q</v>
      </c>
      <c r="P11" s="43" t="str">
        <f t="shared" si="12"/>
        <v/>
      </c>
      <c r="Q11" s="44" t="str">
        <f t="shared" si="12"/>
        <v/>
      </c>
      <c r="R11" s="45">
        <v>23.0</v>
      </c>
      <c r="S11" s="46" t="s">
        <v>115</v>
      </c>
      <c r="T11" s="46" t="s">
        <v>116</v>
      </c>
    </row>
    <row r="12">
      <c r="A12" s="38" t="s">
        <v>117</v>
      </c>
      <c r="B12" s="10">
        <v>33.0</v>
      </c>
      <c r="C12" s="42">
        <f>IFERROR(__xludf.DUMMYFUNCTION("SPLIT(A12,"","")"),25.0)</f>
        <v>25</v>
      </c>
      <c r="D12" s="43">
        <f>IFERROR(__xludf.DUMMYFUNCTION("""COMPUTED_VALUE"""),26.0)</f>
        <v>26</v>
      </c>
      <c r="E12" s="43">
        <f>IFERROR(__xludf.DUMMYFUNCTION("""COMPUTED_VALUE"""),31.0)</f>
        <v>31</v>
      </c>
      <c r="F12" s="43">
        <f>IFERROR(__xludf.DUMMYFUNCTION("""COMPUTED_VALUE"""),25.0)</f>
        <v>25</v>
      </c>
      <c r="G12" s="43">
        <f>IFERROR(__xludf.DUMMYFUNCTION("""COMPUTED_VALUE"""),26.0)</f>
        <v>26</v>
      </c>
      <c r="H12" s="43">
        <f>IFERROR(__xludf.DUMMYFUNCTION("""COMPUTED_VALUE"""),31.0)</f>
        <v>31</v>
      </c>
      <c r="I12" s="44"/>
      <c r="J12" s="43">
        <f t="shared" si="2"/>
        <v>6</v>
      </c>
      <c r="K12" s="42" t="str">
        <f t="shared" si="4"/>
        <v>expl country filter</v>
      </c>
      <c r="L12" s="43" t="str">
        <f t="shared" ref="L12:Q12" si="13">IFS(D12=6,"explore page",D12=5,"customise ch1",D12=3,"explore ch1",D12=19,"custom selector",D12=25,"expl country filter",D12=8,"goto Q",D12=29,"use country filter",D12=28,"expl country filter",D12=23,"expl continent filter",D12=40,"read ch1",D12=9,"read db title",D12=24,"use continent filter",D12=20,"custom selector",D12=7,"expl continent filter",D12=26,"use country filter",D12=21,"custom selector",D12=31,"use country filter",D12=27,"use continent filter",D12=67,"read aTitle",D12="","")</f>
        <v>use country filter</v>
      </c>
      <c r="M12" s="43" t="str">
        <f t="shared" si="13"/>
        <v>use country filter</v>
      </c>
      <c r="N12" s="43" t="str">
        <f t="shared" si="13"/>
        <v>expl country filter</v>
      </c>
      <c r="O12" s="43" t="str">
        <f t="shared" si="13"/>
        <v>use country filter</v>
      </c>
      <c r="P12" s="43" t="str">
        <f t="shared" si="13"/>
        <v>use country filter</v>
      </c>
      <c r="Q12" s="44" t="str">
        <f t="shared" si="13"/>
        <v/>
      </c>
      <c r="R12" s="45">
        <v>40.0</v>
      </c>
      <c r="S12" s="46" t="s">
        <v>118</v>
      </c>
      <c r="T12" s="46" t="s">
        <v>119</v>
      </c>
    </row>
    <row r="13">
      <c r="A13" s="38" t="s">
        <v>120</v>
      </c>
      <c r="B13" s="10">
        <v>32.0</v>
      </c>
      <c r="C13" s="42">
        <f>IFERROR(__xludf.DUMMYFUNCTION("SPLIT(A13,"","")"),25.0)</f>
        <v>25</v>
      </c>
      <c r="D13" s="43">
        <f>IFERROR(__xludf.DUMMYFUNCTION("""COMPUTED_VALUE"""),26.0)</f>
        <v>26</v>
      </c>
      <c r="E13" s="43">
        <f>IFERROR(__xludf.DUMMYFUNCTION("""COMPUTED_VALUE"""),25.0)</f>
        <v>25</v>
      </c>
      <c r="F13" s="43">
        <f>IFERROR(__xludf.DUMMYFUNCTION("""COMPUTED_VALUE"""),6.0)</f>
        <v>6</v>
      </c>
      <c r="I13" s="44"/>
      <c r="J13" s="43">
        <f t="shared" si="2"/>
        <v>4</v>
      </c>
      <c r="K13" s="42" t="str">
        <f t="shared" si="4"/>
        <v>expl country filter</v>
      </c>
      <c r="L13" s="43" t="str">
        <f t="shared" ref="L13:Q13" si="14">IFS(D13=6,"explore page",D13=5,"customise ch1",D13=3,"explore ch1",D13=19,"custom selector",D13=25,"expl country filter",D13=8,"goto Q",D13=29,"use country filter",D13=28,"expl country filter",D13=23,"expl continent filter",D13=40,"read ch1",D13=9,"read db title",D13=24,"use continent filter",D13=20,"custom selector",D13=7,"expl continent filter",D13=26,"use country filter",D13=21,"custom selector",D13=31,"use country filter",D13=27,"use continent filter",D13=67,"read aTitle",D13="","")</f>
        <v>use country filter</v>
      </c>
      <c r="M13" s="43" t="str">
        <f t="shared" si="14"/>
        <v>expl country filter</v>
      </c>
      <c r="N13" s="43" t="str">
        <f t="shared" si="14"/>
        <v>explore page</v>
      </c>
      <c r="O13" s="43" t="str">
        <f t="shared" si="14"/>
        <v/>
      </c>
      <c r="P13" s="43" t="str">
        <f t="shared" si="14"/>
        <v/>
      </c>
      <c r="Q13" s="44" t="str">
        <f t="shared" si="14"/>
        <v/>
      </c>
      <c r="R13" s="45">
        <v>9.0</v>
      </c>
      <c r="S13" s="46" t="s">
        <v>76</v>
      </c>
      <c r="T13" s="46" t="s">
        <v>77</v>
      </c>
    </row>
    <row r="14">
      <c r="A14" s="38" t="s">
        <v>121</v>
      </c>
      <c r="B14" s="10">
        <v>32.0</v>
      </c>
      <c r="C14" s="42">
        <f>IFERROR(__xludf.DUMMYFUNCTION("SPLIT(A14,"","")"),6.0)</f>
        <v>6</v>
      </c>
      <c r="D14" s="43">
        <f>IFERROR(__xludf.DUMMYFUNCTION("""COMPUTED_VALUE"""),8.0)</f>
        <v>8</v>
      </c>
      <c r="E14" s="43">
        <f>IFERROR(__xludf.DUMMYFUNCTION("""COMPUTED_VALUE"""),9.0)</f>
        <v>9</v>
      </c>
      <c r="F14" s="43">
        <f>IFERROR(__xludf.DUMMYFUNCTION("""COMPUTED_VALUE"""),8.0)</f>
        <v>8</v>
      </c>
      <c r="I14" s="44"/>
      <c r="J14" s="43">
        <f t="shared" si="2"/>
        <v>4</v>
      </c>
      <c r="K14" s="42" t="str">
        <f t="shared" si="4"/>
        <v>explore page</v>
      </c>
      <c r="L14" s="43" t="str">
        <f t="shared" ref="L14:Q14" si="15">IFS(D14=6,"explore page",D14=5,"customise ch1",D14=3,"explore ch1",D14=19,"custom selector",D14=25,"expl country filter",D14=8,"goto Q",D14=29,"use country filter",D14=28,"expl country filter",D14=23,"expl continent filter",D14=40,"read ch1",D14=9,"read db title",D14=24,"use continent filter",D14=20,"custom selector",D14=7,"expl continent filter",D14=26,"use country filter",D14=21,"custom selector",D14=31,"use country filter",D14=27,"use continent filter",D14=67,"read aTitle",D14="","")</f>
        <v>goto Q</v>
      </c>
      <c r="M14" s="43" t="str">
        <f t="shared" si="15"/>
        <v>read db title</v>
      </c>
      <c r="N14" s="43" t="str">
        <f t="shared" si="15"/>
        <v>goto Q</v>
      </c>
      <c r="O14" s="43" t="str">
        <f t="shared" si="15"/>
        <v/>
      </c>
      <c r="P14" s="43" t="str">
        <f t="shared" si="15"/>
        <v/>
      </c>
      <c r="Q14" s="44" t="str">
        <f t="shared" si="15"/>
        <v/>
      </c>
      <c r="R14" s="45">
        <v>24.0</v>
      </c>
      <c r="S14" s="46" t="s">
        <v>122</v>
      </c>
      <c r="T14" s="46" t="s">
        <v>123</v>
      </c>
    </row>
    <row r="15">
      <c r="A15" s="38" t="s">
        <v>124</v>
      </c>
      <c r="B15" s="10">
        <v>32.0</v>
      </c>
      <c r="C15" s="42">
        <f>IFERROR(__xludf.DUMMYFUNCTION("SPLIT(A15,"","")"),25.0)</f>
        <v>25</v>
      </c>
      <c r="D15" s="43">
        <f>IFERROR(__xludf.DUMMYFUNCTION("""COMPUTED_VALUE"""),26.0)</f>
        <v>26</v>
      </c>
      <c r="E15" s="43">
        <f>IFERROR(__xludf.DUMMYFUNCTION("""COMPUTED_VALUE"""),31.0)</f>
        <v>31</v>
      </c>
      <c r="F15" s="43">
        <f>IFERROR(__xludf.DUMMYFUNCTION("""COMPUTED_VALUE"""),25.0)</f>
        <v>25</v>
      </c>
      <c r="G15" s="43">
        <f>IFERROR(__xludf.DUMMYFUNCTION("""COMPUTED_VALUE"""),31.0)</f>
        <v>31</v>
      </c>
      <c r="I15" s="44"/>
      <c r="J15" s="43">
        <f t="shared" si="2"/>
        <v>5</v>
      </c>
      <c r="K15" s="42" t="str">
        <f t="shared" si="4"/>
        <v>expl country filter</v>
      </c>
      <c r="L15" s="43" t="str">
        <f t="shared" ref="L15:Q15" si="16">IFS(D15=6,"explore page",D15=5,"customise ch1",D15=3,"explore ch1",D15=19,"custom selector",D15=25,"expl country filter",D15=8,"goto Q",D15=29,"use country filter",D15=28,"expl country filter",D15=23,"expl continent filter",D15=40,"read ch1",D15=9,"read db title",D15=24,"use continent filter",D15=20,"custom selector",D15=7,"expl continent filter",D15=26,"use country filter",D15=21,"custom selector",D15=31,"use country filter",D15=27,"use continent filter",D15=67,"read aTitle",D15="","")</f>
        <v>use country filter</v>
      </c>
      <c r="M15" s="43" t="str">
        <f t="shared" si="16"/>
        <v>use country filter</v>
      </c>
      <c r="N15" s="43" t="str">
        <f t="shared" si="16"/>
        <v>expl country filter</v>
      </c>
      <c r="O15" s="43" t="str">
        <f t="shared" si="16"/>
        <v>use country filter</v>
      </c>
      <c r="P15" s="43" t="str">
        <f t="shared" si="16"/>
        <v/>
      </c>
      <c r="Q15" s="44" t="str">
        <f t="shared" si="16"/>
        <v/>
      </c>
      <c r="R15" s="45">
        <v>20.0</v>
      </c>
      <c r="S15" s="46" t="s">
        <v>125</v>
      </c>
      <c r="T15" s="46" t="s">
        <v>107</v>
      </c>
    </row>
    <row r="16">
      <c r="A16" s="38" t="s">
        <v>126</v>
      </c>
      <c r="B16" s="10">
        <v>31.0</v>
      </c>
      <c r="C16" s="42">
        <f>IFERROR(__xludf.DUMMYFUNCTION("SPLIT(A16,"","")"),8.0)</f>
        <v>8</v>
      </c>
      <c r="D16" s="43">
        <f>IFERROR(__xludf.DUMMYFUNCTION("""COMPUTED_VALUE"""),9.0)</f>
        <v>9</v>
      </c>
      <c r="E16" s="43">
        <f>IFERROR(__xludf.DUMMYFUNCTION("""COMPUTED_VALUE"""),8.0)</f>
        <v>8</v>
      </c>
      <c r="F16" s="43">
        <f>IFERROR(__xludf.DUMMYFUNCTION("""COMPUTED_VALUE"""),6.0)</f>
        <v>6</v>
      </c>
      <c r="I16" s="44"/>
      <c r="J16" s="43">
        <f t="shared" si="2"/>
        <v>4</v>
      </c>
      <c r="K16" s="42" t="str">
        <f t="shared" si="4"/>
        <v>goto Q</v>
      </c>
      <c r="L16" s="43" t="str">
        <f t="shared" ref="L16:Q16" si="17">IFS(D16=6,"explore page",D16=5,"customise ch1",D16=3,"explore ch1",D16=19,"custom selector",D16=25,"expl country filter",D16=8,"goto Q",D16=29,"use country filter",D16=28,"expl country filter",D16=23,"expl continent filter",D16=40,"read ch1",D16=9,"read db title",D16=24,"use continent filter",D16=20,"custom selector",D16=7,"expl continent filter",D16=26,"use country filter",D16=21,"custom selector",D16=31,"use country filter",D16=27,"use continent filter",D16=67,"read aTitle",D16="","")</f>
        <v>read db title</v>
      </c>
      <c r="M16" s="43" t="str">
        <f t="shared" si="17"/>
        <v>goto Q</v>
      </c>
      <c r="N16" s="43" t="str">
        <f t="shared" si="17"/>
        <v>explore page</v>
      </c>
      <c r="O16" s="43" t="str">
        <f t="shared" si="17"/>
        <v/>
      </c>
      <c r="P16" s="43" t="str">
        <f t="shared" si="17"/>
        <v/>
      </c>
      <c r="Q16" s="44" t="str">
        <f t="shared" si="17"/>
        <v/>
      </c>
      <c r="R16" s="45">
        <v>7.0</v>
      </c>
      <c r="S16" s="46" t="s">
        <v>127</v>
      </c>
      <c r="T16" s="46" t="s">
        <v>116</v>
      </c>
    </row>
    <row r="17">
      <c r="A17" s="38" t="s">
        <v>128</v>
      </c>
      <c r="B17" s="10">
        <v>31.0</v>
      </c>
      <c r="C17" s="42">
        <f>IFERROR(__xludf.DUMMYFUNCTION("SPLIT(A17,"","")"),6.0)</f>
        <v>6</v>
      </c>
      <c r="D17" s="43">
        <f>IFERROR(__xludf.DUMMYFUNCTION("""COMPUTED_VALUE"""),8.0)</f>
        <v>8</v>
      </c>
      <c r="E17" s="43">
        <f>IFERROR(__xludf.DUMMYFUNCTION("""COMPUTED_VALUE"""),8.0)</f>
        <v>8</v>
      </c>
      <c r="F17" s="43">
        <f>IFERROR(__xludf.DUMMYFUNCTION("""COMPUTED_VALUE"""),6.0)</f>
        <v>6</v>
      </c>
      <c r="I17" s="44"/>
      <c r="J17" s="43">
        <f t="shared" si="2"/>
        <v>4</v>
      </c>
      <c r="K17" s="42" t="str">
        <f t="shared" si="4"/>
        <v>explore page</v>
      </c>
      <c r="L17" s="43" t="str">
        <f t="shared" ref="L17:Q17" si="18">IFS(D17=6,"explore page",D17=5,"customise ch1",D17=3,"explore ch1",D17=19,"custom selector",D17=25,"expl country filter",D17=8,"goto Q",D17=29,"use country filter",D17=28,"expl country filter",D17=23,"expl continent filter",D17=40,"read ch1",D17=9,"read db title",D17=24,"use continent filter",D17=20,"custom selector",D17=7,"expl continent filter",D17=26,"use country filter",D17=21,"custom selector",D17=31,"use country filter",D17=27,"use continent filter",D17=67,"read aTitle",D17="","")</f>
        <v>goto Q</v>
      </c>
      <c r="M17" s="43" t="str">
        <f t="shared" si="18"/>
        <v>goto Q</v>
      </c>
      <c r="N17" s="43" t="str">
        <f t="shared" si="18"/>
        <v>explore page</v>
      </c>
      <c r="O17" s="43" t="str">
        <f t="shared" si="18"/>
        <v/>
      </c>
      <c r="P17" s="43" t="str">
        <f t="shared" si="18"/>
        <v/>
      </c>
      <c r="Q17" s="44" t="str">
        <f t="shared" si="18"/>
        <v/>
      </c>
      <c r="R17" s="45">
        <v>26.0</v>
      </c>
      <c r="S17" s="46" t="s">
        <v>61</v>
      </c>
      <c r="T17" s="46" t="s">
        <v>62</v>
      </c>
    </row>
    <row r="18">
      <c r="A18" s="38" t="s">
        <v>129</v>
      </c>
      <c r="B18" s="10">
        <v>31.0</v>
      </c>
      <c r="C18" s="42">
        <f>IFERROR(__xludf.DUMMYFUNCTION("SPLIT(A18,"","")"),6.0)</f>
        <v>6</v>
      </c>
      <c r="D18" s="43">
        <f>IFERROR(__xludf.DUMMYFUNCTION("""COMPUTED_VALUE"""),8.0)</f>
        <v>8</v>
      </c>
      <c r="E18" s="43">
        <f>IFERROR(__xludf.DUMMYFUNCTION("""COMPUTED_VALUE"""),6.0)</f>
        <v>6</v>
      </c>
      <c r="F18" s="43">
        <f>IFERROR(__xludf.DUMMYFUNCTION("""COMPUTED_VALUE"""),6.0)</f>
        <v>6</v>
      </c>
      <c r="I18" s="44"/>
      <c r="J18" s="43">
        <f t="shared" si="2"/>
        <v>4</v>
      </c>
      <c r="K18" s="42" t="str">
        <f t="shared" si="4"/>
        <v>explore page</v>
      </c>
      <c r="L18" s="43" t="str">
        <f t="shared" ref="L18:Q18" si="19">IFS(D18=6,"explore page",D18=5,"customise ch1",D18=3,"explore ch1",D18=19,"custom selector",D18=25,"expl country filter",D18=8,"goto Q",D18=29,"use country filter",D18=28,"expl country filter",D18=23,"expl continent filter",D18=40,"read ch1",D18=9,"read db title",D18=24,"use continent filter",D18=20,"custom selector",D18=7,"expl continent filter",D18=26,"use country filter",D18=21,"custom selector",D18=31,"use country filter",D18=27,"use continent filter",D18=67,"read aTitle",D18="","")</f>
        <v>goto Q</v>
      </c>
      <c r="M18" s="43" t="str">
        <f t="shared" si="19"/>
        <v>explore page</v>
      </c>
      <c r="N18" s="43" t="str">
        <f t="shared" si="19"/>
        <v>explore page</v>
      </c>
      <c r="O18" s="43" t="str">
        <f t="shared" si="19"/>
        <v/>
      </c>
      <c r="P18" s="43" t="str">
        <f t="shared" si="19"/>
        <v/>
      </c>
      <c r="Q18" s="44" t="str">
        <f t="shared" si="19"/>
        <v/>
      </c>
      <c r="R18" s="45">
        <v>21.0</v>
      </c>
      <c r="S18" s="46" t="s">
        <v>130</v>
      </c>
      <c r="T18" s="46" t="s">
        <v>107</v>
      </c>
    </row>
    <row r="19">
      <c r="A19" s="38" t="s">
        <v>131</v>
      </c>
      <c r="B19" s="10">
        <v>31.0</v>
      </c>
      <c r="C19" s="42">
        <f>IFERROR(__xludf.DUMMYFUNCTION("SPLIT(A19,"","")"),25.0)</f>
        <v>25</v>
      </c>
      <c r="D19" s="43">
        <f>IFERROR(__xludf.DUMMYFUNCTION("""COMPUTED_VALUE"""),26.0)</f>
        <v>26</v>
      </c>
      <c r="E19" s="43">
        <f>IFERROR(__xludf.DUMMYFUNCTION("""COMPUTED_VALUE"""),31.0)</f>
        <v>31</v>
      </c>
      <c r="F19" s="43">
        <f>IFERROR(__xludf.DUMMYFUNCTION("""COMPUTED_VALUE"""),26.0)</f>
        <v>26</v>
      </c>
      <c r="G19" s="43">
        <f>IFERROR(__xludf.DUMMYFUNCTION("""COMPUTED_VALUE"""),31.0)</f>
        <v>31</v>
      </c>
      <c r="I19" s="44"/>
      <c r="J19" s="43">
        <f t="shared" si="2"/>
        <v>5</v>
      </c>
      <c r="K19" s="42" t="str">
        <f t="shared" si="4"/>
        <v>expl country filter</v>
      </c>
      <c r="L19" s="43" t="str">
        <f t="shared" ref="L19:Q19" si="20">IFS(D19=6,"explore page",D19=5,"customise ch1",D19=3,"explore ch1",D19=19,"custom selector",D19=25,"expl country filter",D19=8,"goto Q",D19=29,"use country filter",D19=28,"expl country filter",D19=23,"expl continent filter",D19=40,"read ch1",D19=9,"read db title",D19=24,"use continent filter",D19=20,"custom selector",D19=7,"expl continent filter",D19=26,"use country filter",D19=21,"custom selector",D19=31,"use country filter",D19=27,"use continent filter",D19=67,"read aTitle",D19="","")</f>
        <v>use country filter</v>
      </c>
      <c r="M19" s="43" t="str">
        <f t="shared" si="20"/>
        <v>use country filter</v>
      </c>
      <c r="N19" s="43" t="str">
        <f t="shared" si="20"/>
        <v>use country filter</v>
      </c>
      <c r="O19" s="43" t="str">
        <f t="shared" si="20"/>
        <v>use country filter</v>
      </c>
      <c r="P19" s="43" t="str">
        <f t="shared" si="20"/>
        <v/>
      </c>
      <c r="Q19" s="44" t="str">
        <f t="shared" si="20"/>
        <v/>
      </c>
      <c r="R19" s="45">
        <v>31.0</v>
      </c>
      <c r="S19" s="46" t="s">
        <v>132</v>
      </c>
      <c r="T19" s="46" t="s">
        <v>62</v>
      </c>
    </row>
    <row r="20">
      <c r="A20" s="38" t="s">
        <v>133</v>
      </c>
      <c r="B20" s="10">
        <v>31.0</v>
      </c>
      <c r="C20" s="42">
        <f>IFERROR(__xludf.DUMMYFUNCTION("SPLIT(A20,"","")"),25.0)</f>
        <v>25</v>
      </c>
      <c r="D20" s="43">
        <f>IFERROR(__xludf.DUMMYFUNCTION("""COMPUTED_VALUE"""),26.0)</f>
        <v>26</v>
      </c>
      <c r="E20" s="43">
        <f>IFERROR(__xludf.DUMMYFUNCTION("""COMPUTED_VALUE"""),31.0)</f>
        <v>31</v>
      </c>
      <c r="F20" s="43">
        <f>IFERROR(__xludf.DUMMYFUNCTION("""COMPUTED_VALUE"""),25.0)</f>
        <v>25</v>
      </c>
      <c r="G20" s="43">
        <f>IFERROR(__xludf.DUMMYFUNCTION("""COMPUTED_VALUE"""),25.0)</f>
        <v>25</v>
      </c>
      <c r="I20" s="44"/>
      <c r="J20" s="43">
        <f t="shared" si="2"/>
        <v>5</v>
      </c>
      <c r="K20" s="42" t="str">
        <f t="shared" si="4"/>
        <v>expl country filter</v>
      </c>
      <c r="L20" s="43" t="str">
        <f t="shared" ref="L20:Q20" si="21">IFS(D20=6,"explore page",D20=5,"customise ch1",D20=3,"explore ch1",D20=19,"custom selector",D20=25,"expl country filter",D20=8,"goto Q",D20=29,"use country filter",D20=28,"expl country filter",D20=23,"expl continent filter",D20=40,"read ch1",D20=9,"read db title",D20=24,"use continent filter",D20=20,"custom selector",D20=7,"expl continent filter",D20=26,"use country filter",D20=21,"custom selector",D20=31,"use country filter",D20=27,"use continent filter",D20=67,"read aTitle",D20="","")</f>
        <v>use country filter</v>
      </c>
      <c r="M20" s="43" t="str">
        <f t="shared" si="21"/>
        <v>use country filter</v>
      </c>
      <c r="N20" s="43" t="str">
        <f t="shared" si="21"/>
        <v>expl country filter</v>
      </c>
      <c r="O20" s="43" t="str">
        <f t="shared" si="21"/>
        <v>expl country filter</v>
      </c>
      <c r="P20" s="43" t="str">
        <f t="shared" si="21"/>
        <v/>
      </c>
      <c r="Q20" s="44" t="str">
        <f t="shared" si="21"/>
        <v/>
      </c>
      <c r="R20" s="45">
        <v>27.0</v>
      </c>
      <c r="S20" s="46" t="s">
        <v>134</v>
      </c>
      <c r="T20" s="46" t="s">
        <v>123</v>
      </c>
    </row>
    <row r="21">
      <c r="A21" s="38" t="s">
        <v>135</v>
      </c>
      <c r="B21" s="10">
        <v>31.0</v>
      </c>
      <c r="C21" s="42">
        <f>IFERROR(__xludf.DUMMYFUNCTION("SPLIT(A21,"","")"),5.0)</f>
        <v>5</v>
      </c>
      <c r="D21" s="43">
        <f>IFERROR(__xludf.DUMMYFUNCTION("""COMPUTED_VALUE"""),6.0)</f>
        <v>6</v>
      </c>
      <c r="E21" s="43">
        <f>IFERROR(__xludf.DUMMYFUNCTION("""COMPUTED_VALUE"""),6.0)</f>
        <v>6</v>
      </c>
      <c r="F21" s="43">
        <f>IFERROR(__xludf.DUMMYFUNCTION("""COMPUTED_VALUE"""),8.0)</f>
        <v>8</v>
      </c>
      <c r="G21" s="43">
        <f>IFERROR(__xludf.DUMMYFUNCTION("""COMPUTED_VALUE"""),9.0)</f>
        <v>9</v>
      </c>
      <c r="I21" s="44"/>
      <c r="J21" s="43">
        <f t="shared" si="2"/>
        <v>5</v>
      </c>
      <c r="K21" s="42" t="str">
        <f t="shared" si="4"/>
        <v>customise ch1</v>
      </c>
      <c r="L21" s="43" t="str">
        <f t="shared" ref="L21:Q21" si="22">IFS(D21=6,"explore page",D21=5,"customise ch1",D21=3,"explore ch1",D21=19,"custom selector",D21=25,"expl country filter",D21=8,"goto Q",D21=29,"use country filter",D21=28,"expl country filter",D21=23,"expl continent filter",D21=40,"read ch1",D21=9,"read db title",D21=24,"use continent filter",D21=20,"custom selector",D21=7,"expl continent filter",D21=26,"use country filter",D21=21,"custom selector",D21=31,"use country filter",D21=27,"use continent filter",D21=67,"read aTitle",D21="","")</f>
        <v>explore page</v>
      </c>
      <c r="M21" s="43" t="str">
        <f t="shared" si="22"/>
        <v>explore page</v>
      </c>
      <c r="N21" s="43" t="str">
        <f t="shared" si="22"/>
        <v>goto Q</v>
      </c>
      <c r="O21" s="43" t="str">
        <f t="shared" si="22"/>
        <v>read db title</v>
      </c>
      <c r="P21" s="43" t="str">
        <f t="shared" si="22"/>
        <v/>
      </c>
      <c r="Q21" s="44" t="str">
        <f t="shared" si="22"/>
        <v/>
      </c>
      <c r="R21" s="45">
        <v>67.0</v>
      </c>
      <c r="S21" s="46" t="s">
        <v>80</v>
      </c>
      <c r="T21" s="46" t="s">
        <v>72</v>
      </c>
    </row>
    <row r="22">
      <c r="A22" s="38" t="s">
        <v>136</v>
      </c>
      <c r="B22" s="10">
        <v>30.0</v>
      </c>
      <c r="C22" s="42">
        <f>IFERROR(__xludf.DUMMYFUNCTION("SPLIT(A22,"","")"),5.0)</f>
        <v>5</v>
      </c>
      <c r="D22" s="43">
        <f>IFERROR(__xludf.DUMMYFUNCTION("""COMPUTED_VALUE"""),28.0)</f>
        <v>28</v>
      </c>
      <c r="E22" s="43">
        <f>IFERROR(__xludf.DUMMYFUNCTION("""COMPUTED_VALUE"""),29.0)</f>
        <v>29</v>
      </c>
      <c r="F22" s="43">
        <f>IFERROR(__xludf.DUMMYFUNCTION("""COMPUTED_VALUE"""),28.0)</f>
        <v>28</v>
      </c>
      <c r="I22" s="44"/>
      <c r="J22" s="43">
        <f t="shared" si="2"/>
        <v>4</v>
      </c>
      <c r="K22" s="42" t="str">
        <f t="shared" si="4"/>
        <v>customise ch1</v>
      </c>
      <c r="L22" s="43" t="str">
        <f t="shared" ref="L22:Q22" si="23">IFS(D22=6,"explore page",D22=5,"customise ch1",D22=3,"explore ch1",D22=19,"custom selector",D22=25,"expl country filter",D22=8,"goto Q",D22=29,"use country filter",D22=28,"expl country filter",D22=23,"expl continent filter",D22=40,"read ch1",D22=9,"read db title",D22=24,"use continent filter",D22=20,"custom selector",D22=7,"expl continent filter",D22=26,"use country filter",D22=21,"custom selector",D22=31,"use country filter",D22=27,"use continent filter",D22=67,"read aTitle",D22="","")</f>
        <v>expl country filter</v>
      </c>
      <c r="M22" s="43" t="str">
        <f t="shared" si="23"/>
        <v>use country filter</v>
      </c>
      <c r="N22" s="43" t="str">
        <f t="shared" si="23"/>
        <v>expl country filter</v>
      </c>
      <c r="O22" s="43" t="str">
        <f t="shared" si="23"/>
        <v/>
      </c>
      <c r="P22" s="43" t="str">
        <f t="shared" si="23"/>
        <v/>
      </c>
      <c r="Q22" s="44" t="str">
        <f t="shared" si="23"/>
        <v/>
      </c>
    </row>
    <row r="23">
      <c r="A23" s="38" t="s">
        <v>137</v>
      </c>
      <c r="B23" s="10">
        <v>30.0</v>
      </c>
      <c r="C23" s="42">
        <f>IFERROR(__xludf.DUMMYFUNCTION("SPLIT(A23,"","")"),6.0)</f>
        <v>6</v>
      </c>
      <c r="D23" s="43">
        <f>IFERROR(__xludf.DUMMYFUNCTION("""COMPUTED_VALUE"""),8.0)</f>
        <v>8</v>
      </c>
      <c r="E23" s="43">
        <f>IFERROR(__xludf.DUMMYFUNCTION("""COMPUTED_VALUE"""),9.0)</f>
        <v>9</v>
      </c>
      <c r="F23" s="43">
        <f>IFERROR(__xludf.DUMMYFUNCTION("""COMPUTED_VALUE"""),9.0)</f>
        <v>9</v>
      </c>
      <c r="I23" s="44"/>
      <c r="J23" s="43">
        <f t="shared" si="2"/>
        <v>4</v>
      </c>
      <c r="K23" s="42" t="str">
        <f t="shared" si="4"/>
        <v>explore page</v>
      </c>
      <c r="L23" s="43" t="str">
        <f t="shared" ref="L23:Q23" si="24">IFS(D23=6,"explore page",D23=5,"customise ch1",D23=3,"explore ch1",D23=19,"custom selector",D23=25,"expl country filter",D23=8,"goto Q",D23=29,"use country filter",D23=28,"expl country filter",D23=23,"expl continent filter",D23=40,"read ch1",D23=9,"read db title",D23=24,"use continent filter",D23=20,"custom selector",D23=7,"expl continent filter",D23=26,"use country filter",D23=21,"custom selector",D23=31,"use country filter",D23=27,"use continent filter",D23=67,"read aTitle",D23="","")</f>
        <v>goto Q</v>
      </c>
      <c r="M23" s="43" t="str">
        <f t="shared" si="24"/>
        <v>read db title</v>
      </c>
      <c r="N23" s="43" t="str">
        <f t="shared" si="24"/>
        <v>read db title</v>
      </c>
      <c r="O23" s="43" t="str">
        <f t="shared" si="24"/>
        <v/>
      </c>
      <c r="P23" s="43" t="str">
        <f t="shared" si="24"/>
        <v/>
      </c>
      <c r="Q23" s="44" t="str">
        <f t="shared" si="24"/>
        <v/>
      </c>
    </row>
    <row r="24">
      <c r="A24" s="38" t="s">
        <v>138</v>
      </c>
      <c r="B24" s="10">
        <v>30.0</v>
      </c>
      <c r="C24" s="42">
        <f>IFERROR(__xludf.DUMMYFUNCTION("SPLIT(A24,"","")"),6.0)</f>
        <v>6</v>
      </c>
      <c r="D24" s="43">
        <f>IFERROR(__xludf.DUMMYFUNCTION("""COMPUTED_VALUE"""),6.0)</f>
        <v>6</v>
      </c>
      <c r="E24" s="43">
        <f>IFERROR(__xludf.DUMMYFUNCTION("""COMPUTED_VALUE"""),8.0)</f>
        <v>8</v>
      </c>
      <c r="F24" s="43">
        <f>IFERROR(__xludf.DUMMYFUNCTION("""COMPUTED_VALUE"""),8.0)</f>
        <v>8</v>
      </c>
      <c r="I24" s="44"/>
      <c r="J24" s="43">
        <f t="shared" si="2"/>
        <v>4</v>
      </c>
      <c r="K24" s="42" t="str">
        <f t="shared" si="4"/>
        <v>explore page</v>
      </c>
      <c r="L24" s="43" t="str">
        <f t="shared" ref="L24:Q24" si="25">IFS(D24=6,"explore page",D24=5,"customise ch1",D24=3,"explore ch1",D24=19,"custom selector",D24=25,"expl country filter",D24=8,"goto Q",D24=29,"use country filter",D24=28,"expl country filter",D24=23,"expl continent filter",D24=40,"read ch1",D24=9,"read db title",D24=24,"use continent filter",D24=20,"custom selector",D24=7,"expl continent filter",D24=26,"use country filter",D24=21,"custom selector",D24=31,"use country filter",D24=27,"use continent filter",D24=67,"read aTitle",D24="","")</f>
        <v>explore page</v>
      </c>
      <c r="M24" s="43" t="str">
        <f t="shared" si="25"/>
        <v>goto Q</v>
      </c>
      <c r="N24" s="43" t="str">
        <f t="shared" si="25"/>
        <v>goto Q</v>
      </c>
      <c r="O24" s="43" t="str">
        <f t="shared" si="25"/>
        <v/>
      </c>
      <c r="P24" s="43" t="str">
        <f t="shared" si="25"/>
        <v/>
      </c>
      <c r="Q24" s="44" t="str">
        <f t="shared" si="25"/>
        <v/>
      </c>
    </row>
    <row r="25">
      <c r="A25" s="38" t="s">
        <v>139</v>
      </c>
      <c r="B25" s="10">
        <v>30.0</v>
      </c>
      <c r="C25" s="42">
        <f>IFERROR(__xludf.DUMMYFUNCTION("SPLIT(A25,"","")"),5.0)</f>
        <v>5</v>
      </c>
      <c r="D25" s="43">
        <f>IFERROR(__xludf.DUMMYFUNCTION("""COMPUTED_VALUE"""),6.0)</f>
        <v>6</v>
      </c>
      <c r="E25" s="43">
        <f>IFERROR(__xludf.DUMMYFUNCTION("""COMPUTED_VALUE"""),8.0)</f>
        <v>8</v>
      </c>
      <c r="F25" s="43">
        <f>IFERROR(__xludf.DUMMYFUNCTION("""COMPUTED_VALUE"""),9.0)</f>
        <v>9</v>
      </c>
      <c r="I25" s="44"/>
      <c r="J25" s="43">
        <f t="shared" si="2"/>
        <v>4</v>
      </c>
      <c r="K25" s="42" t="str">
        <f t="shared" si="4"/>
        <v>customise ch1</v>
      </c>
      <c r="L25" s="43" t="str">
        <f t="shared" ref="L25:Q25" si="26">IFS(D25=6,"explore page",D25=5,"customise ch1",D25=3,"explore ch1",D25=19,"custom selector",D25=25,"expl country filter",D25=8,"goto Q",D25=29,"use country filter",D25=28,"expl country filter",D25=23,"expl continent filter",D25=40,"read ch1",D25=9,"read db title",D25=24,"use continent filter",D25=20,"custom selector",D25=7,"expl continent filter",D25=26,"use country filter",D25=21,"custom selector",D25=31,"use country filter",D25=27,"use continent filter",D25=67,"read aTitle",D25="","")</f>
        <v>explore page</v>
      </c>
      <c r="M25" s="43" t="str">
        <f t="shared" si="26"/>
        <v>goto Q</v>
      </c>
      <c r="N25" s="43" t="str">
        <f t="shared" si="26"/>
        <v>read db title</v>
      </c>
      <c r="O25" s="43" t="str">
        <f t="shared" si="26"/>
        <v/>
      </c>
      <c r="P25" s="43" t="str">
        <f t="shared" si="26"/>
        <v/>
      </c>
      <c r="Q25" s="44" t="str">
        <f t="shared" si="26"/>
        <v/>
      </c>
    </row>
    <row r="26">
      <c r="A26" s="38" t="s">
        <v>140</v>
      </c>
      <c r="B26" s="10">
        <v>30.0</v>
      </c>
      <c r="C26" s="42">
        <f>IFERROR(__xludf.DUMMYFUNCTION("SPLIT(A26,"","")"),5.0)</f>
        <v>5</v>
      </c>
      <c r="D26" s="43">
        <f>IFERROR(__xludf.DUMMYFUNCTION("""COMPUTED_VALUE"""),6.0)</f>
        <v>6</v>
      </c>
      <c r="E26" s="43">
        <f>IFERROR(__xludf.DUMMYFUNCTION("""COMPUTED_VALUE"""),6.0)</f>
        <v>6</v>
      </c>
      <c r="F26" s="43">
        <f>IFERROR(__xludf.DUMMYFUNCTION("""COMPUTED_VALUE"""),9.0)</f>
        <v>9</v>
      </c>
      <c r="I26" s="44"/>
      <c r="J26" s="43">
        <f t="shared" si="2"/>
        <v>4</v>
      </c>
      <c r="K26" s="42" t="str">
        <f t="shared" si="4"/>
        <v>customise ch1</v>
      </c>
      <c r="L26" s="43" t="str">
        <f t="shared" ref="L26:Q26" si="27">IFS(D26=6,"explore page",D26=5,"customise ch1",D26=3,"explore ch1",D26=19,"custom selector",D26=25,"expl country filter",D26=8,"goto Q",D26=29,"use country filter",D26=28,"expl country filter",D26=23,"expl continent filter",D26=40,"read ch1",D26=9,"read db title",D26=24,"use continent filter",D26=20,"custom selector",D26=7,"expl continent filter",D26=26,"use country filter",D26=21,"custom selector",D26=31,"use country filter",D26=27,"use continent filter",D26=67,"read aTitle",D26="","")</f>
        <v>explore page</v>
      </c>
      <c r="M26" s="43" t="str">
        <f t="shared" si="27"/>
        <v>explore page</v>
      </c>
      <c r="N26" s="43" t="str">
        <f t="shared" si="27"/>
        <v>read db title</v>
      </c>
      <c r="O26" s="43" t="str">
        <f t="shared" si="27"/>
        <v/>
      </c>
      <c r="P26" s="43" t="str">
        <f t="shared" si="27"/>
        <v/>
      </c>
      <c r="Q26" s="44" t="str">
        <f t="shared" si="27"/>
        <v/>
      </c>
    </row>
    <row r="27">
      <c r="A27" s="38" t="s">
        <v>141</v>
      </c>
      <c r="B27" s="10">
        <v>30.0</v>
      </c>
      <c r="C27" s="42">
        <f>IFERROR(__xludf.DUMMYFUNCTION("SPLIT(A27,"","")"),3.0)</f>
        <v>3</v>
      </c>
      <c r="D27" s="43">
        <f>IFERROR(__xludf.DUMMYFUNCTION("""COMPUTED_VALUE"""),6.0)</f>
        <v>6</v>
      </c>
      <c r="E27" s="43">
        <f>IFERROR(__xludf.DUMMYFUNCTION("""COMPUTED_VALUE"""),6.0)</f>
        <v>6</v>
      </c>
      <c r="F27" s="43">
        <f>IFERROR(__xludf.DUMMYFUNCTION("""COMPUTED_VALUE"""),8.0)</f>
        <v>8</v>
      </c>
      <c r="I27" s="44"/>
      <c r="J27" s="43">
        <f t="shared" si="2"/>
        <v>4</v>
      </c>
      <c r="K27" s="42" t="str">
        <f t="shared" si="4"/>
        <v>explore ch1</v>
      </c>
      <c r="L27" s="43" t="str">
        <f t="shared" ref="L27:Q27" si="28">IFS(D27=6,"explore page",D27=5,"customise ch1",D27=3,"explore ch1",D27=19,"custom selector",D27=25,"expl country filter",D27=8,"goto Q",D27=29,"use country filter",D27=28,"expl country filter",D27=23,"expl continent filter",D27=40,"read ch1",D27=9,"read db title",D27=24,"use continent filter",D27=20,"custom selector",D27=7,"expl continent filter",D27=26,"use country filter",D27=21,"custom selector",D27=31,"use country filter",D27=27,"use continent filter",D27=67,"read aTitle",D27="","")</f>
        <v>explore page</v>
      </c>
      <c r="M27" s="43" t="str">
        <f t="shared" si="28"/>
        <v>explore page</v>
      </c>
      <c r="N27" s="43" t="str">
        <f t="shared" si="28"/>
        <v>goto Q</v>
      </c>
      <c r="O27" s="43" t="str">
        <f t="shared" si="28"/>
        <v/>
      </c>
      <c r="P27" s="43" t="str">
        <f t="shared" si="28"/>
        <v/>
      </c>
      <c r="Q27" s="44" t="str">
        <f t="shared" si="28"/>
        <v/>
      </c>
    </row>
    <row r="28">
      <c r="A28" s="38" t="s">
        <v>142</v>
      </c>
      <c r="B28" s="10">
        <v>30.0</v>
      </c>
      <c r="C28" s="42">
        <f>IFERROR(__xludf.DUMMYFUNCTION("SPLIT(A28,"","")"),6.0)</f>
        <v>6</v>
      </c>
      <c r="D28" s="43">
        <f>IFERROR(__xludf.DUMMYFUNCTION("""COMPUTED_VALUE"""),23.0)</f>
        <v>23</v>
      </c>
      <c r="E28" s="43">
        <f>IFERROR(__xludf.DUMMYFUNCTION("""COMPUTED_VALUE"""),25.0)</f>
        <v>25</v>
      </c>
      <c r="F28" s="43">
        <f>IFERROR(__xludf.DUMMYFUNCTION("""COMPUTED_VALUE"""),26.0)</f>
        <v>26</v>
      </c>
      <c r="G28" s="43">
        <f>IFERROR(__xludf.DUMMYFUNCTION("""COMPUTED_VALUE"""),27.0)</f>
        <v>27</v>
      </c>
      <c r="H28" s="43">
        <f>IFERROR(__xludf.DUMMYFUNCTION("""COMPUTED_VALUE"""),25.0)</f>
        <v>25</v>
      </c>
      <c r="I28" s="44"/>
      <c r="J28" s="43">
        <f t="shared" si="2"/>
        <v>6</v>
      </c>
      <c r="K28" s="42" t="str">
        <f t="shared" si="4"/>
        <v>explore page</v>
      </c>
      <c r="L28" s="43" t="str">
        <f t="shared" ref="L28:Q28" si="29">IFS(D28=6,"explore page",D28=5,"customise ch1",D28=3,"explore ch1",D28=19,"custom selector",D28=25,"expl country filter",D28=8,"goto Q",D28=29,"use country filter",D28=28,"expl country filter",D28=23,"expl continent filter",D28=40,"read ch1",D28=9,"read db title",D28=24,"use continent filter",D28=20,"custom selector",D28=7,"expl continent filter",D28=26,"use country filter",D28=21,"custom selector",D28=31,"use country filter",D28=27,"use continent filter",D28=67,"read aTitle",D28="","")</f>
        <v>expl continent filter</v>
      </c>
      <c r="M28" s="43" t="str">
        <f t="shared" si="29"/>
        <v>expl country filter</v>
      </c>
      <c r="N28" s="43" t="str">
        <f t="shared" si="29"/>
        <v>use country filter</v>
      </c>
      <c r="O28" s="43" t="str">
        <f t="shared" si="29"/>
        <v>use continent filter</v>
      </c>
      <c r="P28" s="43" t="str">
        <f t="shared" si="29"/>
        <v>expl country filter</v>
      </c>
      <c r="Q28" s="44" t="str">
        <f t="shared" si="29"/>
        <v/>
      </c>
    </row>
    <row r="29">
      <c r="A29" s="38" t="s">
        <v>143</v>
      </c>
      <c r="B29" s="10">
        <v>30.0</v>
      </c>
      <c r="C29" s="42">
        <f>IFERROR(__xludf.DUMMYFUNCTION("SPLIT(A29,"","")"),29.0)</f>
        <v>29</v>
      </c>
      <c r="D29" s="43">
        <f>IFERROR(__xludf.DUMMYFUNCTION("""COMPUTED_VALUE"""),28.0)</f>
        <v>28</v>
      </c>
      <c r="E29" s="43">
        <f>IFERROR(__xludf.DUMMYFUNCTION("""COMPUTED_VALUE"""),25.0)</f>
        <v>25</v>
      </c>
      <c r="F29" s="43">
        <f>IFERROR(__xludf.DUMMYFUNCTION("""COMPUTED_VALUE"""),25.0)</f>
        <v>25</v>
      </c>
      <c r="G29" s="43">
        <f>IFERROR(__xludf.DUMMYFUNCTION("""COMPUTED_VALUE"""),26.0)</f>
        <v>26</v>
      </c>
      <c r="H29" s="43">
        <f>IFERROR(__xludf.DUMMYFUNCTION("""COMPUTED_VALUE"""),31.0)</f>
        <v>31</v>
      </c>
      <c r="I29" s="44">
        <f>IFERROR(__xludf.DUMMYFUNCTION("""COMPUTED_VALUE"""),25.0)</f>
        <v>25</v>
      </c>
      <c r="J29" s="43">
        <f t="shared" si="2"/>
        <v>7</v>
      </c>
      <c r="K29" s="42" t="str">
        <f t="shared" si="4"/>
        <v>use country filter</v>
      </c>
      <c r="L29" s="43" t="str">
        <f t="shared" ref="L29:Q29" si="30">IFS(D29=6,"explore page",D29=5,"customise ch1",D29=3,"explore ch1",D29=19,"custom selector",D29=25,"expl country filter",D29=8,"goto Q",D29=29,"use country filter",D29=28,"expl country filter",D29=23,"expl continent filter",D29=40,"read ch1",D29=9,"read db title",D29=24,"use continent filter",D29=20,"custom selector",D29=7,"expl continent filter",D29=26,"use country filter",D29=21,"custom selector",D29=31,"use country filter",D29=27,"use continent filter",D29=67,"read aTitle",D29="","")</f>
        <v>expl country filter</v>
      </c>
      <c r="M29" s="43" t="str">
        <f t="shared" si="30"/>
        <v>expl country filter</v>
      </c>
      <c r="N29" s="43" t="str">
        <f t="shared" si="30"/>
        <v>expl country filter</v>
      </c>
      <c r="O29" s="43" t="str">
        <f t="shared" si="30"/>
        <v>use country filter</v>
      </c>
      <c r="P29" s="43" t="str">
        <f t="shared" si="30"/>
        <v>use country filter</v>
      </c>
      <c r="Q29" s="44" t="str">
        <f t="shared" si="30"/>
        <v>expl country filter</v>
      </c>
    </row>
    <row r="30">
      <c r="A30" s="38" t="s">
        <v>144</v>
      </c>
      <c r="B30" s="10">
        <v>29.0</v>
      </c>
      <c r="C30" s="42">
        <f>IFERROR(__xludf.DUMMYFUNCTION("SPLIT(A30,"","")"),28.0)</f>
        <v>28</v>
      </c>
      <c r="D30" s="43">
        <f>IFERROR(__xludf.DUMMYFUNCTION("""COMPUTED_VALUE"""),29.0)</f>
        <v>29</v>
      </c>
      <c r="E30" s="43">
        <f>IFERROR(__xludf.DUMMYFUNCTION("""COMPUTED_VALUE"""),28.0)</f>
        <v>28</v>
      </c>
      <c r="F30" s="43">
        <f>IFERROR(__xludf.DUMMYFUNCTION("""COMPUTED_VALUE"""),25.0)</f>
        <v>25</v>
      </c>
      <c r="G30" s="43">
        <f>IFERROR(__xludf.DUMMYFUNCTION("""COMPUTED_VALUE"""),25.0)</f>
        <v>25</v>
      </c>
      <c r="H30" s="43">
        <f>IFERROR(__xludf.DUMMYFUNCTION("""COMPUTED_VALUE"""),25.0)</f>
        <v>25</v>
      </c>
      <c r="I30" s="44"/>
      <c r="J30" s="43">
        <f t="shared" si="2"/>
        <v>6</v>
      </c>
      <c r="K30" s="42" t="str">
        <f t="shared" si="4"/>
        <v>expl country filter</v>
      </c>
      <c r="L30" s="43" t="str">
        <f t="shared" ref="L30:Q30" si="31">IFS(D30=6,"explore page",D30=5,"customise ch1",D30=3,"explore ch1",D30=19,"custom selector",D30=25,"expl country filter",D30=8,"goto Q",D30=29,"use country filter",D30=28,"expl country filter",D30=23,"expl continent filter",D30=40,"read ch1",D30=9,"read db title",D30=24,"use continent filter",D30=20,"custom selector",D30=7,"expl continent filter",D30=26,"use country filter",D30=21,"custom selector",D30=31,"use country filter",D30=27,"use continent filter",D30=67,"read aTitle",D30="","")</f>
        <v>use country filter</v>
      </c>
      <c r="M30" s="43" t="str">
        <f t="shared" si="31"/>
        <v>expl country filter</v>
      </c>
      <c r="N30" s="43" t="str">
        <f t="shared" si="31"/>
        <v>expl country filter</v>
      </c>
      <c r="O30" s="43" t="str">
        <f t="shared" si="31"/>
        <v>expl country filter</v>
      </c>
      <c r="P30" s="43" t="str">
        <f t="shared" si="31"/>
        <v>expl country filter</v>
      </c>
      <c r="Q30" s="44" t="str">
        <f t="shared" si="31"/>
        <v/>
      </c>
    </row>
    <row r="31">
      <c r="A31" s="38" t="s">
        <v>145</v>
      </c>
      <c r="B31" s="10">
        <v>29.0</v>
      </c>
      <c r="C31" s="42">
        <f>IFERROR(__xludf.DUMMYFUNCTION("SPLIT(A31,"","")"),29.0)</f>
        <v>29</v>
      </c>
      <c r="D31" s="43">
        <f>IFERROR(__xludf.DUMMYFUNCTION("""COMPUTED_VALUE"""),28.0)</f>
        <v>28</v>
      </c>
      <c r="E31" s="43">
        <f>IFERROR(__xludf.DUMMYFUNCTION("""COMPUTED_VALUE"""),25.0)</f>
        <v>25</v>
      </c>
      <c r="F31" s="43">
        <f>IFERROR(__xludf.DUMMYFUNCTION("""COMPUTED_VALUE"""),25.0)</f>
        <v>25</v>
      </c>
      <c r="G31" s="43">
        <f>IFERROR(__xludf.DUMMYFUNCTION("""COMPUTED_VALUE"""),26.0)</f>
        <v>26</v>
      </c>
      <c r="H31" s="43">
        <f>IFERROR(__xludf.DUMMYFUNCTION("""COMPUTED_VALUE"""),25.0)</f>
        <v>25</v>
      </c>
      <c r="I31" s="44"/>
      <c r="J31" s="43">
        <f t="shared" si="2"/>
        <v>6</v>
      </c>
      <c r="K31" s="42" t="str">
        <f t="shared" si="4"/>
        <v>use country filter</v>
      </c>
      <c r="L31" s="43" t="str">
        <f t="shared" ref="L31:Q31" si="32">IFS(D31=6,"explore page",D31=5,"customise ch1",D31=3,"explore ch1",D31=19,"custom selector",D31=25,"expl country filter",D31=8,"goto Q",D31=29,"use country filter",D31=28,"expl country filter",D31=23,"expl continent filter",D31=40,"read ch1",D31=9,"read db title",D31=24,"use continent filter",D31=20,"custom selector",D31=7,"expl continent filter",D31=26,"use country filter",D31=21,"custom selector",D31=31,"use country filter",D31=27,"use continent filter",D31=67,"read aTitle",D31="","")</f>
        <v>expl country filter</v>
      </c>
      <c r="M31" s="43" t="str">
        <f t="shared" si="32"/>
        <v>expl country filter</v>
      </c>
      <c r="N31" s="43" t="str">
        <f t="shared" si="32"/>
        <v>expl country filter</v>
      </c>
      <c r="O31" s="43" t="str">
        <f t="shared" si="32"/>
        <v>use country filter</v>
      </c>
      <c r="P31" s="43" t="str">
        <f t="shared" si="32"/>
        <v>expl country filter</v>
      </c>
      <c r="Q31" s="44" t="str">
        <f t="shared" si="32"/>
        <v/>
      </c>
    </row>
    <row r="32">
      <c r="A32" s="38" t="s">
        <v>146</v>
      </c>
      <c r="B32" s="10">
        <v>29.0</v>
      </c>
      <c r="C32" s="42">
        <f>IFERROR(__xludf.DUMMYFUNCTION("SPLIT(A32,"","")"),25.0)</f>
        <v>25</v>
      </c>
      <c r="D32" s="43">
        <f>IFERROR(__xludf.DUMMYFUNCTION("""COMPUTED_VALUE"""),25.0)</f>
        <v>25</v>
      </c>
      <c r="E32" s="43">
        <f>IFERROR(__xludf.DUMMYFUNCTION("""COMPUTED_VALUE"""),25.0)</f>
        <v>25</v>
      </c>
      <c r="F32" s="43">
        <f>IFERROR(__xludf.DUMMYFUNCTION("""COMPUTED_VALUE"""),26.0)</f>
        <v>26</v>
      </c>
      <c r="G32" s="43">
        <f>IFERROR(__xludf.DUMMYFUNCTION("""COMPUTED_VALUE"""),31.0)</f>
        <v>31</v>
      </c>
      <c r="H32" s="43">
        <f>IFERROR(__xludf.DUMMYFUNCTION("""COMPUTED_VALUE"""),25.0)</f>
        <v>25</v>
      </c>
      <c r="I32" s="44"/>
      <c r="J32" s="43">
        <f t="shared" si="2"/>
        <v>6</v>
      </c>
      <c r="K32" s="42" t="str">
        <f t="shared" si="4"/>
        <v>expl country filter</v>
      </c>
      <c r="L32" s="43" t="str">
        <f t="shared" ref="L32:Q32" si="33">IFS(D32=6,"explore page",D32=5,"customise ch1",D32=3,"explore ch1",D32=19,"custom selector",D32=25,"expl country filter",D32=8,"goto Q",D32=29,"use country filter",D32=28,"expl country filter",D32=23,"expl continent filter",D32=40,"read ch1",D32=9,"read db title",D32=24,"use continent filter",D32=20,"custom selector",D32=7,"expl continent filter",D32=26,"use country filter",D32=21,"custom selector",D32=31,"use country filter",D32=27,"use continent filter",D32=67,"read aTitle",D32="","")</f>
        <v>expl country filter</v>
      </c>
      <c r="M32" s="43" t="str">
        <f t="shared" si="33"/>
        <v>expl country filter</v>
      </c>
      <c r="N32" s="43" t="str">
        <f t="shared" si="33"/>
        <v>use country filter</v>
      </c>
      <c r="O32" s="43" t="str">
        <f t="shared" si="33"/>
        <v>use country filter</v>
      </c>
      <c r="P32" s="43" t="str">
        <f t="shared" si="33"/>
        <v>expl country filter</v>
      </c>
      <c r="Q32" s="44" t="str">
        <f t="shared" si="33"/>
        <v/>
      </c>
    </row>
    <row r="33">
      <c r="A33" s="38" t="s">
        <v>147</v>
      </c>
      <c r="B33" s="10">
        <v>29.0</v>
      </c>
      <c r="C33" s="42">
        <f>IFERROR(__xludf.DUMMYFUNCTION("SPLIT(A33,"","")"),6.0)</f>
        <v>6</v>
      </c>
      <c r="D33" s="43">
        <f>IFERROR(__xludf.DUMMYFUNCTION("""COMPUTED_VALUE"""),23.0)</f>
        <v>23</v>
      </c>
      <c r="E33" s="43">
        <f>IFERROR(__xludf.DUMMYFUNCTION("""COMPUTED_VALUE"""),25.0)</f>
        <v>25</v>
      </c>
      <c r="F33" s="43">
        <f>IFERROR(__xludf.DUMMYFUNCTION("""COMPUTED_VALUE"""),26.0)</f>
        <v>26</v>
      </c>
      <c r="G33" s="43">
        <f>IFERROR(__xludf.DUMMYFUNCTION("""COMPUTED_VALUE"""),27.0)</f>
        <v>27</v>
      </c>
      <c r="H33" s="43">
        <f>IFERROR(__xludf.DUMMYFUNCTION("""COMPUTED_VALUE"""),5.0)</f>
        <v>5</v>
      </c>
      <c r="I33" s="44"/>
      <c r="J33" s="43">
        <f t="shared" si="2"/>
        <v>6</v>
      </c>
      <c r="K33" s="42" t="str">
        <f t="shared" si="4"/>
        <v>explore page</v>
      </c>
      <c r="L33" s="43" t="str">
        <f t="shared" ref="L33:Q33" si="34">IFS(D33=6,"explore page",D33=5,"customise ch1",D33=3,"explore ch1",D33=19,"custom selector",D33=25,"expl country filter",D33=8,"goto Q",D33=29,"use country filter",D33=28,"expl country filter",D33=23,"expl continent filter",D33=40,"read ch1",D33=9,"read db title",D33=24,"use continent filter",D33=20,"custom selector",D33=7,"expl continent filter",D33=26,"use country filter",D33=21,"custom selector",D33=31,"use country filter",D33=27,"use continent filter",D33=67,"read aTitle",D33="","")</f>
        <v>expl continent filter</v>
      </c>
      <c r="M33" s="43" t="str">
        <f t="shared" si="34"/>
        <v>expl country filter</v>
      </c>
      <c r="N33" s="43" t="str">
        <f t="shared" si="34"/>
        <v>use country filter</v>
      </c>
      <c r="O33" s="43" t="str">
        <f t="shared" si="34"/>
        <v>use continent filter</v>
      </c>
      <c r="P33" s="43" t="str">
        <f t="shared" si="34"/>
        <v>customise ch1</v>
      </c>
      <c r="Q33" s="44" t="str">
        <f t="shared" si="34"/>
        <v/>
      </c>
    </row>
    <row r="34">
      <c r="A34" s="38" t="s">
        <v>148</v>
      </c>
      <c r="B34" s="10">
        <v>29.0</v>
      </c>
      <c r="C34" s="42">
        <f>IFERROR(__xludf.DUMMYFUNCTION("SPLIT(A34,"","")"),23.0)</f>
        <v>23</v>
      </c>
      <c r="D34" s="43">
        <f>IFERROR(__xludf.DUMMYFUNCTION("""COMPUTED_VALUE"""),24.0)</f>
        <v>24</v>
      </c>
      <c r="E34" s="43">
        <f>IFERROR(__xludf.DUMMYFUNCTION("""COMPUTED_VALUE"""),23.0)</f>
        <v>23</v>
      </c>
      <c r="F34" s="43">
        <f>IFERROR(__xludf.DUMMYFUNCTION("""COMPUTED_VALUE"""),25.0)</f>
        <v>25</v>
      </c>
      <c r="G34" s="43">
        <f>IFERROR(__xludf.DUMMYFUNCTION("""COMPUTED_VALUE"""),26.0)</f>
        <v>26</v>
      </c>
      <c r="H34" s="43">
        <f>IFERROR(__xludf.DUMMYFUNCTION("""COMPUTED_VALUE"""),27.0)</f>
        <v>27</v>
      </c>
      <c r="I34" s="44">
        <f>IFERROR(__xludf.DUMMYFUNCTION("""COMPUTED_VALUE"""),25.0)</f>
        <v>25</v>
      </c>
      <c r="J34" s="43">
        <f t="shared" si="2"/>
        <v>7</v>
      </c>
      <c r="K34" s="42" t="str">
        <f t="shared" si="4"/>
        <v>expl continent filter</v>
      </c>
      <c r="L34" s="43" t="str">
        <f t="shared" ref="L34:Q34" si="35">IFS(D34=6,"explore page",D34=5,"customise ch1",D34=3,"explore ch1",D34=19,"custom selector",D34=25,"expl country filter",D34=8,"goto Q",D34=29,"use country filter",D34=28,"expl country filter",D34=23,"expl continent filter",D34=40,"read ch1",D34=9,"read db title",D34=24,"use continent filter",D34=20,"custom selector",D34=7,"expl continent filter",D34=26,"use country filter",D34=21,"custom selector",D34=31,"use country filter",D34=27,"use continent filter",D34=67,"read aTitle",D34="","")</f>
        <v>use continent filter</v>
      </c>
      <c r="M34" s="43" t="str">
        <f t="shared" si="35"/>
        <v>expl continent filter</v>
      </c>
      <c r="N34" s="43" t="str">
        <f t="shared" si="35"/>
        <v>expl country filter</v>
      </c>
      <c r="O34" s="43" t="str">
        <f t="shared" si="35"/>
        <v>use country filter</v>
      </c>
      <c r="P34" s="43" t="str">
        <f t="shared" si="35"/>
        <v>use continent filter</v>
      </c>
      <c r="Q34" s="44" t="str">
        <f t="shared" si="35"/>
        <v>expl country filter</v>
      </c>
    </row>
    <row r="35">
      <c r="A35" s="38" t="s">
        <v>149</v>
      </c>
      <c r="B35" s="10">
        <v>28.0</v>
      </c>
      <c r="C35" s="42">
        <f>IFERROR(__xludf.DUMMYFUNCTION("SPLIT(A35,"","")"),6.0)</f>
        <v>6</v>
      </c>
      <c r="D35" s="43">
        <f>IFERROR(__xludf.DUMMYFUNCTION("""COMPUTED_VALUE"""),6.0)</f>
        <v>6</v>
      </c>
      <c r="E35" s="43">
        <f>IFERROR(__xludf.DUMMYFUNCTION("""COMPUTED_VALUE"""),9.0)</f>
        <v>9</v>
      </c>
      <c r="F35" s="43">
        <f>IFERROR(__xludf.DUMMYFUNCTION("""COMPUTED_VALUE"""),67.0)</f>
        <v>67</v>
      </c>
      <c r="I35" s="44"/>
      <c r="J35" s="43">
        <f t="shared" si="2"/>
        <v>4</v>
      </c>
      <c r="K35" s="42" t="str">
        <f t="shared" si="4"/>
        <v>explore page</v>
      </c>
      <c r="L35" s="43" t="str">
        <f t="shared" ref="L35:Q35" si="36">IFS(D35=6,"explore page",D35=5,"customise ch1",D35=3,"explore ch1",D35=19,"custom selector",D35=25,"expl country filter",D35=8,"goto Q",D35=29,"use country filter",D35=28,"expl country filter",D35=23,"expl continent filter",D35=40,"read ch1",D35=9,"read db title",D35=24,"use continent filter",D35=20,"custom selector",D35=7,"expl continent filter",D35=26,"use country filter",D35=21,"custom selector",D35=31,"use country filter",D35=27,"use continent filter",D35=67,"read aTitle",D35="","")</f>
        <v>explore page</v>
      </c>
      <c r="M35" s="43" t="str">
        <f t="shared" si="36"/>
        <v>read db title</v>
      </c>
      <c r="N35" s="43" t="str">
        <f t="shared" si="36"/>
        <v>read aTitle</v>
      </c>
      <c r="O35" s="43" t="str">
        <f t="shared" si="36"/>
        <v/>
      </c>
      <c r="P35" s="43" t="str">
        <f t="shared" si="36"/>
        <v/>
      </c>
      <c r="Q35" s="44" t="str">
        <f t="shared" si="36"/>
        <v/>
      </c>
    </row>
    <row r="36">
      <c r="A36" s="38" t="s">
        <v>150</v>
      </c>
      <c r="B36" s="10">
        <v>28.0</v>
      </c>
      <c r="C36" s="42">
        <f>IFERROR(__xludf.DUMMYFUNCTION("SPLIT(A36,"","")"),6.0)</f>
        <v>6</v>
      </c>
      <c r="D36" s="43">
        <f>IFERROR(__xludf.DUMMYFUNCTION("""COMPUTED_VALUE"""),6.0)</f>
        <v>6</v>
      </c>
      <c r="E36" s="43">
        <f>IFERROR(__xludf.DUMMYFUNCTION("""COMPUTED_VALUE"""),8.0)</f>
        <v>8</v>
      </c>
      <c r="F36" s="43">
        <f>IFERROR(__xludf.DUMMYFUNCTION("""COMPUTED_VALUE"""),67.0)</f>
        <v>67</v>
      </c>
      <c r="I36" s="44"/>
      <c r="J36" s="43">
        <f t="shared" si="2"/>
        <v>4</v>
      </c>
      <c r="K36" s="42" t="str">
        <f t="shared" si="4"/>
        <v>explore page</v>
      </c>
      <c r="L36" s="43" t="str">
        <f t="shared" ref="L36:Q36" si="37">IFS(D36=6,"explore page",D36=5,"customise ch1",D36=3,"explore ch1",D36=19,"custom selector",D36=25,"expl country filter",D36=8,"goto Q",D36=29,"use country filter",D36=28,"expl country filter",D36=23,"expl continent filter",D36=40,"read ch1",D36=9,"read db title",D36=24,"use continent filter",D36=20,"custom selector",D36=7,"expl continent filter",D36=26,"use country filter",D36=21,"custom selector",D36=31,"use country filter",D36=27,"use continent filter",D36=67,"read aTitle",D36="","")</f>
        <v>explore page</v>
      </c>
      <c r="M36" s="43" t="str">
        <f t="shared" si="37"/>
        <v>goto Q</v>
      </c>
      <c r="N36" s="43" t="str">
        <f t="shared" si="37"/>
        <v>read aTitle</v>
      </c>
      <c r="O36" s="43" t="str">
        <f t="shared" si="37"/>
        <v/>
      </c>
      <c r="P36" s="43" t="str">
        <f t="shared" si="37"/>
        <v/>
      </c>
      <c r="Q36" s="44" t="str">
        <f t="shared" si="37"/>
        <v/>
      </c>
    </row>
    <row r="37">
      <c r="A37" s="38" t="s">
        <v>151</v>
      </c>
      <c r="B37" s="10">
        <v>28.0</v>
      </c>
      <c r="C37" s="42">
        <f>IFERROR(__xludf.DUMMYFUNCTION("SPLIT(A37,"","")"),6.0)</f>
        <v>6</v>
      </c>
      <c r="D37" s="43">
        <f>IFERROR(__xludf.DUMMYFUNCTION("""COMPUTED_VALUE"""),23.0)</f>
        <v>23</v>
      </c>
      <c r="E37" s="43">
        <f>IFERROR(__xludf.DUMMYFUNCTION("""COMPUTED_VALUE"""),27.0)</f>
        <v>27</v>
      </c>
      <c r="F37" s="43">
        <f>IFERROR(__xludf.DUMMYFUNCTION("""COMPUTED_VALUE"""),25.0)</f>
        <v>25</v>
      </c>
      <c r="I37" s="44"/>
      <c r="J37" s="43">
        <f t="shared" si="2"/>
        <v>4</v>
      </c>
      <c r="K37" s="42" t="str">
        <f t="shared" si="4"/>
        <v>explore page</v>
      </c>
      <c r="L37" s="43" t="str">
        <f t="shared" ref="L37:Q37" si="38">IFS(D37=6,"explore page",D37=5,"customise ch1",D37=3,"explore ch1",D37=19,"custom selector",D37=25,"expl country filter",D37=8,"goto Q",D37=29,"use country filter",D37=28,"expl country filter",D37=23,"expl continent filter",D37=40,"read ch1",D37=9,"read db title",D37=24,"use continent filter",D37=20,"custom selector",D37=7,"expl continent filter",D37=26,"use country filter",D37=21,"custom selector",D37=31,"use country filter",D37=27,"use continent filter",D37=67,"read aTitle",D37="","")</f>
        <v>expl continent filter</v>
      </c>
      <c r="M37" s="43" t="str">
        <f t="shared" si="38"/>
        <v>use continent filter</v>
      </c>
      <c r="N37" s="43" t="str">
        <f t="shared" si="38"/>
        <v>expl country filter</v>
      </c>
      <c r="O37" s="43" t="str">
        <f t="shared" si="38"/>
        <v/>
      </c>
      <c r="P37" s="43" t="str">
        <f t="shared" si="38"/>
        <v/>
      </c>
      <c r="Q37" s="44" t="str">
        <f t="shared" si="38"/>
        <v/>
      </c>
    </row>
    <row r="38">
      <c r="A38" s="38" t="s">
        <v>152</v>
      </c>
      <c r="B38" s="10">
        <v>28.0</v>
      </c>
      <c r="C38" s="42">
        <f>IFERROR(__xludf.DUMMYFUNCTION("SPLIT(A38,"","")"),40.0)</f>
        <v>40</v>
      </c>
      <c r="D38" s="43">
        <f>IFERROR(__xludf.DUMMYFUNCTION("""COMPUTED_VALUE"""),5.0)</f>
        <v>5</v>
      </c>
      <c r="E38" s="43">
        <f>IFERROR(__xludf.DUMMYFUNCTION("""COMPUTED_VALUE"""),6.0)</f>
        <v>6</v>
      </c>
      <c r="F38" s="43">
        <f>IFERROR(__xludf.DUMMYFUNCTION("""COMPUTED_VALUE"""),6.0)</f>
        <v>6</v>
      </c>
      <c r="I38" s="44"/>
      <c r="J38" s="43">
        <f t="shared" si="2"/>
        <v>4</v>
      </c>
      <c r="K38" s="42" t="str">
        <f t="shared" si="4"/>
        <v>read ch1</v>
      </c>
      <c r="L38" s="43" t="str">
        <f t="shared" ref="L38:Q38" si="39">IFS(D38=6,"explore page",D38=5,"customise ch1",D38=3,"explore ch1",D38=19,"custom selector",D38=25,"expl country filter",D38=8,"goto Q",D38=29,"use country filter",D38=28,"expl country filter",D38=23,"expl continent filter",D38=40,"read ch1",D38=9,"read db title",D38=24,"use continent filter",D38=20,"custom selector",D38=7,"expl continent filter",D38=26,"use country filter",D38=21,"custom selector",D38=31,"use country filter",D38=27,"use continent filter",D38=67,"read aTitle",D38="","")</f>
        <v>customise ch1</v>
      </c>
      <c r="M38" s="43" t="str">
        <f t="shared" si="39"/>
        <v>explore page</v>
      </c>
      <c r="N38" s="43" t="str">
        <f t="shared" si="39"/>
        <v>explore page</v>
      </c>
      <c r="O38" s="43" t="str">
        <f t="shared" si="39"/>
        <v/>
      </c>
      <c r="P38" s="43" t="str">
        <f t="shared" si="39"/>
        <v/>
      </c>
      <c r="Q38" s="44" t="str">
        <f t="shared" si="39"/>
        <v/>
      </c>
    </row>
    <row r="39">
      <c r="A39" s="38" t="s">
        <v>153</v>
      </c>
      <c r="B39" s="10">
        <v>28.0</v>
      </c>
      <c r="C39" s="42">
        <f>IFERROR(__xludf.DUMMYFUNCTION("SPLIT(A39,"","")"),6.0)</f>
        <v>6</v>
      </c>
      <c r="D39" s="43">
        <f>IFERROR(__xludf.DUMMYFUNCTION("""COMPUTED_VALUE"""),6.0)</f>
        <v>6</v>
      </c>
      <c r="E39" s="43">
        <f>IFERROR(__xludf.DUMMYFUNCTION("""COMPUTED_VALUE"""),9.0)</f>
        <v>9</v>
      </c>
      <c r="F39" s="43">
        <f>IFERROR(__xludf.DUMMYFUNCTION("""COMPUTED_VALUE"""),9.0)</f>
        <v>9</v>
      </c>
      <c r="I39" s="44"/>
      <c r="J39" s="43">
        <f t="shared" si="2"/>
        <v>4</v>
      </c>
      <c r="K39" s="42" t="str">
        <f t="shared" si="4"/>
        <v>explore page</v>
      </c>
      <c r="L39" s="43" t="str">
        <f t="shared" ref="L39:Q39" si="40">IFS(D39=6,"explore page",D39=5,"customise ch1",D39=3,"explore ch1",D39=19,"custom selector",D39=25,"expl country filter",D39=8,"goto Q",D39=29,"use country filter",D39=28,"expl country filter",D39=23,"expl continent filter",D39=40,"read ch1",D39=9,"read db title",D39=24,"use continent filter",D39=20,"custom selector",D39=7,"expl continent filter",D39=26,"use country filter",D39=21,"custom selector",D39=31,"use country filter",D39=27,"use continent filter",D39=67,"read aTitle",D39="","")</f>
        <v>explore page</v>
      </c>
      <c r="M39" s="43" t="str">
        <f t="shared" si="40"/>
        <v>read db title</v>
      </c>
      <c r="N39" s="43" t="str">
        <f t="shared" si="40"/>
        <v>read db title</v>
      </c>
      <c r="O39" s="43" t="str">
        <f t="shared" si="40"/>
        <v/>
      </c>
      <c r="P39" s="43" t="str">
        <f t="shared" si="40"/>
        <v/>
      </c>
      <c r="Q39" s="44" t="str">
        <f t="shared" si="40"/>
        <v/>
      </c>
    </row>
    <row r="40">
      <c r="A40" s="38" t="s">
        <v>154</v>
      </c>
      <c r="B40" s="10">
        <v>28.0</v>
      </c>
      <c r="C40" s="42">
        <f>IFERROR(__xludf.DUMMYFUNCTION("SPLIT(A40,"","")"),6.0)</f>
        <v>6</v>
      </c>
      <c r="D40" s="43">
        <f>IFERROR(__xludf.DUMMYFUNCTION("""COMPUTED_VALUE"""),9.0)</f>
        <v>9</v>
      </c>
      <c r="E40" s="43">
        <f>IFERROR(__xludf.DUMMYFUNCTION("""COMPUTED_VALUE"""),8.0)</f>
        <v>8</v>
      </c>
      <c r="F40" s="43">
        <f>IFERROR(__xludf.DUMMYFUNCTION("""COMPUTED_VALUE"""),6.0)</f>
        <v>6</v>
      </c>
      <c r="I40" s="44"/>
      <c r="J40" s="43">
        <f t="shared" si="2"/>
        <v>4</v>
      </c>
      <c r="K40" s="42" t="str">
        <f t="shared" si="4"/>
        <v>explore page</v>
      </c>
      <c r="L40" s="43" t="str">
        <f t="shared" ref="L40:Q40" si="41">IFS(D40=6,"explore page",D40=5,"customise ch1",D40=3,"explore ch1",D40=19,"custom selector",D40=25,"expl country filter",D40=8,"goto Q",D40=29,"use country filter",D40=28,"expl country filter",D40=23,"expl continent filter",D40=40,"read ch1",D40=9,"read db title",D40=24,"use continent filter",D40=20,"custom selector",D40=7,"expl continent filter",D40=26,"use country filter",D40=21,"custom selector",D40=31,"use country filter",D40=27,"use continent filter",D40=67,"read aTitle",D40="","")</f>
        <v>read db title</v>
      </c>
      <c r="M40" s="43" t="str">
        <f t="shared" si="41"/>
        <v>goto Q</v>
      </c>
      <c r="N40" s="43" t="str">
        <f t="shared" si="41"/>
        <v>explore page</v>
      </c>
      <c r="O40" s="43" t="str">
        <f t="shared" si="41"/>
        <v/>
      </c>
      <c r="P40" s="43" t="str">
        <f t="shared" si="41"/>
        <v/>
      </c>
      <c r="Q40" s="44" t="str">
        <f t="shared" si="41"/>
        <v/>
      </c>
    </row>
    <row r="41">
      <c r="A41" s="38" t="s">
        <v>155</v>
      </c>
      <c r="B41" s="10">
        <v>28.0</v>
      </c>
      <c r="C41" s="42">
        <f>IFERROR(__xludf.DUMMYFUNCTION("SPLIT(A41,"","")"),9.0)</f>
        <v>9</v>
      </c>
      <c r="D41" s="43">
        <f>IFERROR(__xludf.DUMMYFUNCTION("""COMPUTED_VALUE"""),8.0)</f>
        <v>8</v>
      </c>
      <c r="E41" s="43">
        <f>IFERROR(__xludf.DUMMYFUNCTION("""COMPUTED_VALUE"""),6.0)</f>
        <v>6</v>
      </c>
      <c r="F41" s="43">
        <f>IFERROR(__xludf.DUMMYFUNCTION("""COMPUTED_VALUE"""),6.0)</f>
        <v>6</v>
      </c>
      <c r="I41" s="44"/>
      <c r="J41" s="43">
        <f t="shared" si="2"/>
        <v>4</v>
      </c>
      <c r="K41" s="42" t="str">
        <f t="shared" si="4"/>
        <v>read db title</v>
      </c>
      <c r="L41" s="43" t="str">
        <f t="shared" ref="L41:Q41" si="42">IFS(D41=6,"explore page",D41=5,"customise ch1",D41=3,"explore ch1",D41=19,"custom selector",D41=25,"expl country filter",D41=8,"goto Q",D41=29,"use country filter",D41=28,"expl country filter",D41=23,"expl continent filter",D41=40,"read ch1",D41=9,"read db title",D41=24,"use continent filter",D41=20,"custom selector",D41=7,"expl continent filter",D41=26,"use country filter",D41=21,"custom selector",D41=31,"use country filter",D41=27,"use continent filter",D41=67,"read aTitle",D41="","")</f>
        <v>goto Q</v>
      </c>
      <c r="M41" s="43" t="str">
        <f t="shared" si="42"/>
        <v>explore page</v>
      </c>
      <c r="N41" s="43" t="str">
        <f t="shared" si="42"/>
        <v>explore page</v>
      </c>
      <c r="O41" s="43" t="str">
        <f t="shared" si="42"/>
        <v/>
      </c>
      <c r="P41" s="43" t="str">
        <f t="shared" si="42"/>
        <v/>
      </c>
      <c r="Q41" s="44" t="str">
        <f t="shared" si="42"/>
        <v/>
      </c>
    </row>
    <row r="42">
      <c r="A42" s="38" t="s">
        <v>156</v>
      </c>
      <c r="B42" s="10">
        <v>28.0</v>
      </c>
      <c r="C42" s="42">
        <f>IFERROR(__xludf.DUMMYFUNCTION("SPLIT(A42,"","")"),5.0)</f>
        <v>5</v>
      </c>
      <c r="D42" s="43">
        <f>IFERROR(__xludf.DUMMYFUNCTION("""COMPUTED_VALUE"""),7.0)</f>
        <v>7</v>
      </c>
      <c r="E42" s="43">
        <f>IFERROR(__xludf.DUMMYFUNCTION("""COMPUTED_VALUE"""),6.0)</f>
        <v>6</v>
      </c>
      <c r="F42" s="43">
        <f>IFERROR(__xludf.DUMMYFUNCTION("""COMPUTED_VALUE"""),6.0)</f>
        <v>6</v>
      </c>
      <c r="I42" s="44"/>
      <c r="J42" s="43">
        <f t="shared" si="2"/>
        <v>4</v>
      </c>
      <c r="K42" s="42" t="str">
        <f t="shared" si="4"/>
        <v>customise ch1</v>
      </c>
      <c r="L42" s="43" t="str">
        <f t="shared" ref="L42:Q42" si="43">IFS(D42=6,"explore page",D42=5,"customise ch1",D42=3,"explore ch1",D42=19,"custom selector",D42=25,"expl country filter",D42=8,"goto Q",D42=29,"use country filter",D42=28,"expl country filter",D42=23,"expl continent filter",D42=40,"read ch1",D42=9,"read db title",D42=24,"use continent filter",D42=20,"custom selector",D42=7,"expl continent filter",D42=26,"use country filter",D42=21,"custom selector",D42=31,"use country filter",D42=27,"use continent filter",D42=67,"read aTitle",D42="","")</f>
        <v>expl continent filter</v>
      </c>
      <c r="M42" s="43" t="str">
        <f t="shared" si="43"/>
        <v>explore page</v>
      </c>
      <c r="N42" s="43" t="str">
        <f t="shared" si="43"/>
        <v>explore page</v>
      </c>
      <c r="O42" s="43" t="str">
        <f t="shared" si="43"/>
        <v/>
      </c>
      <c r="P42" s="43" t="str">
        <f t="shared" si="43"/>
        <v/>
      </c>
      <c r="Q42" s="44" t="str">
        <f t="shared" si="43"/>
        <v/>
      </c>
    </row>
    <row r="43">
      <c r="A43" s="38" t="s">
        <v>157</v>
      </c>
      <c r="B43" s="10">
        <v>28.0</v>
      </c>
      <c r="C43" s="42">
        <f>IFERROR(__xludf.DUMMYFUNCTION("SPLIT(A43,"","")"),3.0)</f>
        <v>3</v>
      </c>
      <c r="D43" s="43">
        <f>IFERROR(__xludf.DUMMYFUNCTION("""COMPUTED_VALUE"""),6.0)</f>
        <v>6</v>
      </c>
      <c r="E43" s="43">
        <f>IFERROR(__xludf.DUMMYFUNCTION("""COMPUTED_VALUE"""),7.0)</f>
        <v>7</v>
      </c>
      <c r="F43" s="43">
        <f>IFERROR(__xludf.DUMMYFUNCTION("""COMPUTED_VALUE"""),6.0)</f>
        <v>6</v>
      </c>
      <c r="I43" s="44"/>
      <c r="J43" s="43">
        <f t="shared" si="2"/>
        <v>4</v>
      </c>
      <c r="K43" s="42" t="str">
        <f t="shared" si="4"/>
        <v>explore ch1</v>
      </c>
      <c r="L43" s="43" t="str">
        <f t="shared" ref="L43:Q43" si="44">IFS(D43=6,"explore page",D43=5,"customise ch1",D43=3,"explore ch1",D43=19,"custom selector",D43=25,"expl country filter",D43=8,"goto Q",D43=29,"use country filter",D43=28,"expl country filter",D43=23,"expl continent filter",D43=40,"read ch1",D43=9,"read db title",D43=24,"use continent filter",D43=20,"custom selector",D43=7,"expl continent filter",D43=26,"use country filter",D43=21,"custom selector",D43=31,"use country filter",D43=27,"use continent filter",D43=67,"read aTitle",D43="","")</f>
        <v>explore page</v>
      </c>
      <c r="M43" s="43" t="str">
        <f t="shared" si="44"/>
        <v>expl continent filter</v>
      </c>
      <c r="N43" s="43" t="str">
        <f t="shared" si="44"/>
        <v>explore page</v>
      </c>
      <c r="O43" s="43" t="str">
        <f t="shared" si="44"/>
        <v/>
      </c>
      <c r="P43" s="43" t="str">
        <f t="shared" si="44"/>
        <v/>
      </c>
      <c r="Q43" s="44" t="str">
        <f t="shared" si="44"/>
        <v/>
      </c>
    </row>
    <row r="44">
      <c r="A44" s="38" t="s">
        <v>158</v>
      </c>
      <c r="B44" s="10">
        <v>28.0</v>
      </c>
      <c r="C44" s="42">
        <f>IFERROR(__xludf.DUMMYFUNCTION("SPLIT(A44,"","")"),29.0)</f>
        <v>29</v>
      </c>
      <c r="D44" s="43">
        <f>IFERROR(__xludf.DUMMYFUNCTION("""COMPUTED_VALUE"""),25.0)</f>
        <v>25</v>
      </c>
      <c r="E44" s="43">
        <f>IFERROR(__xludf.DUMMYFUNCTION("""COMPUTED_VALUE"""),25.0)</f>
        <v>25</v>
      </c>
      <c r="F44" s="43">
        <f>IFERROR(__xludf.DUMMYFUNCTION("""COMPUTED_VALUE"""),25.0)</f>
        <v>25</v>
      </c>
      <c r="G44" s="43">
        <f>IFERROR(__xludf.DUMMYFUNCTION("""COMPUTED_VALUE"""),25.0)</f>
        <v>25</v>
      </c>
      <c r="I44" s="44"/>
      <c r="J44" s="43">
        <f t="shared" si="2"/>
        <v>5</v>
      </c>
      <c r="K44" s="42" t="str">
        <f t="shared" si="4"/>
        <v>use country filter</v>
      </c>
      <c r="L44" s="43" t="str">
        <f t="shared" ref="L44:Q44" si="45">IFS(D44=6,"explore page",D44=5,"customise ch1",D44=3,"explore ch1",D44=19,"custom selector",D44=25,"expl country filter",D44=8,"goto Q",D44=29,"use country filter",D44=28,"expl country filter",D44=23,"expl continent filter",D44=40,"read ch1",D44=9,"read db title",D44=24,"use continent filter",D44=20,"custom selector",D44=7,"expl continent filter",D44=26,"use country filter",D44=21,"custom selector",D44=31,"use country filter",D44=27,"use continent filter",D44=67,"read aTitle",D44="","")</f>
        <v>expl country filter</v>
      </c>
      <c r="M44" s="43" t="str">
        <f t="shared" si="45"/>
        <v>expl country filter</v>
      </c>
      <c r="N44" s="43" t="str">
        <f t="shared" si="45"/>
        <v>expl country filter</v>
      </c>
      <c r="O44" s="43" t="str">
        <f t="shared" si="45"/>
        <v>expl country filter</v>
      </c>
      <c r="P44" s="43" t="str">
        <f t="shared" si="45"/>
        <v/>
      </c>
      <c r="Q44" s="44" t="str">
        <f t="shared" si="45"/>
        <v/>
      </c>
    </row>
    <row r="45">
      <c r="A45" s="38" t="s">
        <v>159</v>
      </c>
      <c r="B45" s="10">
        <v>28.0</v>
      </c>
      <c r="C45" s="42">
        <f>IFERROR(__xludf.DUMMYFUNCTION("SPLIT(A45,"","")"),23.0)</f>
        <v>23</v>
      </c>
      <c r="D45" s="43">
        <f>IFERROR(__xludf.DUMMYFUNCTION("""COMPUTED_VALUE"""),24.0)</f>
        <v>24</v>
      </c>
      <c r="E45" s="43">
        <f>IFERROR(__xludf.DUMMYFUNCTION("""COMPUTED_VALUE"""),26.0)</f>
        <v>26</v>
      </c>
      <c r="F45" s="43">
        <f>IFERROR(__xludf.DUMMYFUNCTION("""COMPUTED_VALUE"""),27.0)</f>
        <v>27</v>
      </c>
      <c r="G45" s="43">
        <f>IFERROR(__xludf.DUMMYFUNCTION("""COMPUTED_VALUE"""),25.0)</f>
        <v>25</v>
      </c>
      <c r="I45" s="44"/>
      <c r="J45" s="43">
        <f t="shared" si="2"/>
        <v>5</v>
      </c>
      <c r="K45" s="42" t="str">
        <f t="shared" si="4"/>
        <v>expl continent filter</v>
      </c>
      <c r="L45" s="43" t="str">
        <f t="shared" ref="L45:Q45" si="46">IFS(D45=6,"explore page",D45=5,"customise ch1",D45=3,"explore ch1",D45=19,"custom selector",D45=25,"expl country filter",D45=8,"goto Q",D45=29,"use country filter",D45=28,"expl country filter",D45=23,"expl continent filter",D45=40,"read ch1",D45=9,"read db title",D45=24,"use continent filter",D45=20,"custom selector",D45=7,"expl continent filter",D45=26,"use country filter",D45=21,"custom selector",D45=31,"use country filter",D45=27,"use continent filter",D45=67,"read aTitle",D45="","")</f>
        <v>use continent filter</v>
      </c>
      <c r="M45" s="43" t="str">
        <f t="shared" si="46"/>
        <v>use country filter</v>
      </c>
      <c r="N45" s="43" t="str">
        <f t="shared" si="46"/>
        <v>use continent filter</v>
      </c>
      <c r="O45" s="43" t="str">
        <f t="shared" si="46"/>
        <v>expl country filter</v>
      </c>
      <c r="P45" s="43" t="str">
        <f t="shared" si="46"/>
        <v/>
      </c>
      <c r="Q45" s="44" t="str">
        <f t="shared" si="46"/>
        <v/>
      </c>
    </row>
    <row r="46">
      <c r="A46" s="38" t="s">
        <v>160</v>
      </c>
      <c r="B46" s="10">
        <v>28.0</v>
      </c>
      <c r="C46" s="42">
        <f>IFERROR(__xludf.DUMMYFUNCTION("SPLIT(A46,"","")"),23.0)</f>
        <v>23</v>
      </c>
      <c r="D46" s="43">
        <f>IFERROR(__xludf.DUMMYFUNCTION("""COMPUTED_VALUE"""),26.0)</f>
        <v>26</v>
      </c>
      <c r="E46" s="43">
        <f>IFERROR(__xludf.DUMMYFUNCTION("""COMPUTED_VALUE"""),27.0)</f>
        <v>27</v>
      </c>
      <c r="F46" s="43">
        <f>IFERROR(__xludf.DUMMYFUNCTION("""COMPUTED_VALUE"""),25.0)</f>
        <v>25</v>
      </c>
      <c r="G46" s="43">
        <f>IFERROR(__xludf.DUMMYFUNCTION("""COMPUTED_VALUE"""),5.0)</f>
        <v>5</v>
      </c>
      <c r="I46" s="44"/>
      <c r="J46" s="43">
        <f t="shared" si="2"/>
        <v>5</v>
      </c>
      <c r="K46" s="42" t="str">
        <f t="shared" si="4"/>
        <v>expl continent filter</v>
      </c>
      <c r="L46" s="43" t="str">
        <f t="shared" ref="L46:Q46" si="47">IFS(D46=6,"explore page",D46=5,"customise ch1",D46=3,"explore ch1",D46=19,"custom selector",D46=25,"expl country filter",D46=8,"goto Q",D46=29,"use country filter",D46=28,"expl country filter",D46=23,"expl continent filter",D46=40,"read ch1",D46=9,"read db title",D46=24,"use continent filter",D46=20,"custom selector",D46=7,"expl continent filter",D46=26,"use country filter",D46=21,"custom selector",D46=31,"use country filter",D46=27,"use continent filter",D46=67,"read aTitle",D46="","")</f>
        <v>use country filter</v>
      </c>
      <c r="M46" s="43" t="str">
        <f t="shared" si="47"/>
        <v>use continent filter</v>
      </c>
      <c r="N46" s="43" t="str">
        <f t="shared" si="47"/>
        <v>expl country filter</v>
      </c>
      <c r="O46" s="43" t="str">
        <f t="shared" si="47"/>
        <v>customise ch1</v>
      </c>
      <c r="P46" s="43" t="str">
        <f t="shared" si="47"/>
        <v/>
      </c>
      <c r="Q46" s="44" t="str">
        <f t="shared" si="47"/>
        <v/>
      </c>
    </row>
    <row r="47">
      <c r="A47" s="38" t="s">
        <v>161</v>
      </c>
      <c r="B47" s="10">
        <v>28.0</v>
      </c>
      <c r="C47" s="42">
        <f>IFERROR(__xludf.DUMMYFUNCTION("SPLIT(A47,"","")"),23.0)</f>
        <v>23</v>
      </c>
      <c r="D47" s="43">
        <f>IFERROR(__xludf.DUMMYFUNCTION("""COMPUTED_VALUE"""),25.0)</f>
        <v>25</v>
      </c>
      <c r="E47" s="43">
        <f>IFERROR(__xludf.DUMMYFUNCTION("""COMPUTED_VALUE"""),27.0)</f>
        <v>27</v>
      </c>
      <c r="F47" s="43">
        <f>IFERROR(__xludf.DUMMYFUNCTION("""COMPUTED_VALUE"""),25.0)</f>
        <v>25</v>
      </c>
      <c r="G47" s="43">
        <f>IFERROR(__xludf.DUMMYFUNCTION("""COMPUTED_VALUE"""),5.0)</f>
        <v>5</v>
      </c>
      <c r="I47" s="44"/>
      <c r="J47" s="43">
        <f t="shared" si="2"/>
        <v>5</v>
      </c>
      <c r="K47" s="42" t="str">
        <f t="shared" si="4"/>
        <v>expl continent filter</v>
      </c>
      <c r="L47" s="43" t="str">
        <f t="shared" ref="L47:Q47" si="48">IFS(D47=6,"explore page",D47=5,"customise ch1",D47=3,"explore ch1",D47=19,"custom selector",D47=25,"expl country filter",D47=8,"goto Q",D47=29,"use country filter",D47=28,"expl country filter",D47=23,"expl continent filter",D47=40,"read ch1",D47=9,"read db title",D47=24,"use continent filter",D47=20,"custom selector",D47=7,"expl continent filter",D47=26,"use country filter",D47=21,"custom selector",D47=31,"use country filter",D47=27,"use continent filter",D47=67,"read aTitle",D47="","")</f>
        <v>expl country filter</v>
      </c>
      <c r="M47" s="43" t="str">
        <f t="shared" si="48"/>
        <v>use continent filter</v>
      </c>
      <c r="N47" s="43" t="str">
        <f t="shared" si="48"/>
        <v>expl country filter</v>
      </c>
      <c r="O47" s="43" t="str">
        <f t="shared" si="48"/>
        <v>customise ch1</v>
      </c>
      <c r="P47" s="43" t="str">
        <f t="shared" si="48"/>
        <v/>
      </c>
      <c r="Q47" s="44" t="str">
        <f t="shared" si="48"/>
        <v/>
      </c>
    </row>
    <row r="48">
      <c r="A48" s="38" t="s">
        <v>162</v>
      </c>
      <c r="B48" s="10">
        <v>28.0</v>
      </c>
      <c r="C48" s="42">
        <f>IFERROR(__xludf.DUMMYFUNCTION("SPLIT(A48,"","")"),6.0)</f>
        <v>6</v>
      </c>
      <c r="D48" s="43">
        <f>IFERROR(__xludf.DUMMYFUNCTION("""COMPUTED_VALUE"""),23.0)</f>
        <v>23</v>
      </c>
      <c r="E48" s="43">
        <f>IFERROR(__xludf.DUMMYFUNCTION("""COMPUTED_VALUE"""),26.0)</f>
        <v>26</v>
      </c>
      <c r="F48" s="43">
        <f>IFERROR(__xludf.DUMMYFUNCTION("""COMPUTED_VALUE"""),27.0)</f>
        <v>27</v>
      </c>
      <c r="G48" s="43">
        <f>IFERROR(__xludf.DUMMYFUNCTION("""COMPUTED_VALUE"""),5.0)</f>
        <v>5</v>
      </c>
      <c r="I48" s="44"/>
      <c r="J48" s="43">
        <f t="shared" si="2"/>
        <v>5</v>
      </c>
      <c r="K48" s="42" t="str">
        <f t="shared" si="4"/>
        <v>explore page</v>
      </c>
      <c r="L48" s="43" t="str">
        <f t="shared" ref="L48:Q48" si="49">IFS(D48=6,"explore page",D48=5,"customise ch1",D48=3,"explore ch1",D48=19,"custom selector",D48=25,"expl country filter",D48=8,"goto Q",D48=29,"use country filter",D48=28,"expl country filter",D48=23,"expl continent filter",D48=40,"read ch1",D48=9,"read db title",D48=24,"use continent filter",D48=20,"custom selector",D48=7,"expl continent filter",D48=26,"use country filter",D48=21,"custom selector",D48=31,"use country filter",D48=27,"use continent filter",D48=67,"read aTitle",D48="","")</f>
        <v>expl continent filter</v>
      </c>
      <c r="M48" s="43" t="str">
        <f t="shared" si="49"/>
        <v>use country filter</v>
      </c>
      <c r="N48" s="43" t="str">
        <f t="shared" si="49"/>
        <v>use continent filter</v>
      </c>
      <c r="O48" s="43" t="str">
        <f t="shared" si="49"/>
        <v>customise ch1</v>
      </c>
      <c r="P48" s="43" t="str">
        <f t="shared" si="49"/>
        <v/>
      </c>
      <c r="Q48" s="44" t="str">
        <f t="shared" si="49"/>
        <v/>
      </c>
    </row>
    <row r="49">
      <c r="A49" s="38" t="s">
        <v>163</v>
      </c>
      <c r="B49" s="10">
        <v>28.0</v>
      </c>
      <c r="C49" s="42">
        <f>IFERROR(__xludf.DUMMYFUNCTION("SPLIT(A49,"","")"),6.0)</f>
        <v>6</v>
      </c>
      <c r="D49" s="43">
        <f>IFERROR(__xludf.DUMMYFUNCTION("""COMPUTED_VALUE"""),7.0)</f>
        <v>7</v>
      </c>
      <c r="E49" s="43">
        <f>IFERROR(__xludf.DUMMYFUNCTION("""COMPUTED_VALUE"""),6.0)</f>
        <v>6</v>
      </c>
      <c r="F49" s="43">
        <f>IFERROR(__xludf.DUMMYFUNCTION("""COMPUTED_VALUE"""),8.0)</f>
        <v>8</v>
      </c>
      <c r="G49" s="43">
        <f>IFERROR(__xludf.DUMMYFUNCTION("""COMPUTED_VALUE"""),6.0)</f>
        <v>6</v>
      </c>
      <c r="I49" s="44"/>
      <c r="J49" s="43">
        <f t="shared" si="2"/>
        <v>5</v>
      </c>
      <c r="K49" s="42" t="str">
        <f t="shared" si="4"/>
        <v>explore page</v>
      </c>
      <c r="L49" s="43" t="str">
        <f t="shared" ref="L49:Q49" si="50">IFS(D49=6,"explore page",D49=5,"customise ch1",D49=3,"explore ch1",D49=19,"custom selector",D49=25,"expl country filter",D49=8,"goto Q",D49=29,"use country filter",D49=28,"expl country filter",D49=23,"expl continent filter",D49=40,"read ch1",D49=9,"read db title",D49=24,"use continent filter",D49=20,"custom selector",D49=7,"expl continent filter",D49=26,"use country filter",D49=21,"custom selector",D49=31,"use country filter",D49=27,"use continent filter",D49=67,"read aTitle",D49="","")</f>
        <v>expl continent filter</v>
      </c>
      <c r="M49" s="43" t="str">
        <f t="shared" si="50"/>
        <v>explore page</v>
      </c>
      <c r="N49" s="43" t="str">
        <f t="shared" si="50"/>
        <v>goto Q</v>
      </c>
      <c r="O49" s="43" t="str">
        <f t="shared" si="50"/>
        <v>explore page</v>
      </c>
      <c r="P49" s="43" t="str">
        <f t="shared" si="50"/>
        <v/>
      </c>
      <c r="Q49" s="44" t="str">
        <f t="shared" si="50"/>
        <v/>
      </c>
    </row>
    <row r="50">
      <c r="A50" s="38" t="s">
        <v>164</v>
      </c>
      <c r="B50" s="10">
        <v>28.0</v>
      </c>
      <c r="C50" s="42">
        <f>IFERROR(__xludf.DUMMYFUNCTION("SPLIT(A50,"","")"),29.0)</f>
        <v>29</v>
      </c>
      <c r="D50" s="43">
        <f>IFERROR(__xludf.DUMMYFUNCTION("""COMPUTED_VALUE"""),25.0)</f>
        <v>25</v>
      </c>
      <c r="E50" s="43">
        <f>IFERROR(__xludf.DUMMYFUNCTION("""COMPUTED_VALUE"""),25.0)</f>
        <v>25</v>
      </c>
      <c r="F50" s="43">
        <f>IFERROR(__xludf.DUMMYFUNCTION("""COMPUTED_VALUE"""),25.0)</f>
        <v>25</v>
      </c>
      <c r="G50" s="43">
        <f>IFERROR(__xludf.DUMMYFUNCTION("""COMPUTED_VALUE"""),26.0)</f>
        <v>26</v>
      </c>
      <c r="H50" s="43">
        <f>IFERROR(__xludf.DUMMYFUNCTION("""COMPUTED_VALUE"""),31.0)</f>
        <v>31</v>
      </c>
      <c r="I50" s="44"/>
      <c r="J50" s="43">
        <f t="shared" si="2"/>
        <v>6</v>
      </c>
      <c r="K50" s="42" t="str">
        <f t="shared" si="4"/>
        <v>use country filter</v>
      </c>
      <c r="L50" s="43" t="str">
        <f t="shared" ref="L50:Q50" si="51">IFS(D50=6,"explore page",D50=5,"customise ch1",D50=3,"explore ch1",D50=19,"custom selector",D50=25,"expl country filter",D50=8,"goto Q",D50=29,"use country filter",D50=28,"expl country filter",D50=23,"expl continent filter",D50=40,"read ch1",D50=9,"read db title",D50=24,"use continent filter",D50=20,"custom selector",D50=7,"expl continent filter",D50=26,"use country filter",D50=21,"custom selector",D50=31,"use country filter",D50=27,"use continent filter",D50=67,"read aTitle",D50="","")</f>
        <v>expl country filter</v>
      </c>
      <c r="M50" s="43" t="str">
        <f t="shared" si="51"/>
        <v>expl country filter</v>
      </c>
      <c r="N50" s="43" t="str">
        <f t="shared" si="51"/>
        <v>expl country filter</v>
      </c>
      <c r="O50" s="43" t="str">
        <f t="shared" si="51"/>
        <v>use country filter</v>
      </c>
      <c r="P50" s="43" t="str">
        <f t="shared" si="51"/>
        <v>use country filter</v>
      </c>
      <c r="Q50" s="44" t="str">
        <f t="shared" si="51"/>
        <v/>
      </c>
    </row>
    <row r="51">
      <c r="A51" s="38" t="s">
        <v>165</v>
      </c>
      <c r="B51" s="10">
        <v>28.0</v>
      </c>
      <c r="C51" s="42">
        <f>IFERROR(__xludf.DUMMYFUNCTION("SPLIT(A51,"","")"),25.0)</f>
        <v>25</v>
      </c>
      <c r="D51" s="43">
        <f>IFERROR(__xludf.DUMMYFUNCTION("""COMPUTED_VALUE"""),26.0)</f>
        <v>26</v>
      </c>
      <c r="E51" s="43">
        <f>IFERROR(__xludf.DUMMYFUNCTION("""COMPUTED_VALUE"""),25.0)</f>
        <v>25</v>
      </c>
      <c r="F51" s="43">
        <f>IFERROR(__xludf.DUMMYFUNCTION("""COMPUTED_VALUE"""),26.0)</f>
        <v>26</v>
      </c>
      <c r="G51" s="43">
        <f>IFERROR(__xludf.DUMMYFUNCTION("""COMPUTED_VALUE"""),31.0)</f>
        <v>31</v>
      </c>
      <c r="H51" s="43">
        <f>IFERROR(__xludf.DUMMYFUNCTION("""COMPUTED_VALUE"""),25.0)</f>
        <v>25</v>
      </c>
      <c r="I51" s="44"/>
      <c r="J51" s="43">
        <f t="shared" si="2"/>
        <v>6</v>
      </c>
      <c r="K51" s="42" t="str">
        <f t="shared" si="4"/>
        <v>expl country filter</v>
      </c>
      <c r="L51" s="43" t="str">
        <f t="shared" ref="L51:Q51" si="52">IFS(D51=6,"explore page",D51=5,"customise ch1",D51=3,"explore ch1",D51=19,"custom selector",D51=25,"expl country filter",D51=8,"goto Q",D51=29,"use country filter",D51=28,"expl country filter",D51=23,"expl continent filter",D51=40,"read ch1",D51=9,"read db title",D51=24,"use continent filter",D51=20,"custom selector",D51=7,"expl continent filter",D51=26,"use country filter",D51=21,"custom selector",D51=31,"use country filter",D51=27,"use continent filter",D51=67,"read aTitle",D51="","")</f>
        <v>use country filter</v>
      </c>
      <c r="M51" s="43" t="str">
        <f t="shared" si="52"/>
        <v>expl country filter</v>
      </c>
      <c r="N51" s="43" t="str">
        <f t="shared" si="52"/>
        <v>use country filter</v>
      </c>
      <c r="O51" s="43" t="str">
        <f t="shared" si="52"/>
        <v>use country filter</v>
      </c>
      <c r="P51" s="43" t="str">
        <f t="shared" si="52"/>
        <v>expl country filter</v>
      </c>
      <c r="Q51" s="44" t="str">
        <f t="shared" si="52"/>
        <v/>
      </c>
    </row>
    <row r="52">
      <c r="A52" s="38" t="s">
        <v>166</v>
      </c>
      <c r="B52" s="10">
        <v>28.0</v>
      </c>
      <c r="C52" s="42">
        <f>IFERROR(__xludf.DUMMYFUNCTION("SPLIT(A52,"","")"),6.0)</f>
        <v>6</v>
      </c>
      <c r="D52" s="43">
        <f>IFERROR(__xludf.DUMMYFUNCTION("""COMPUTED_VALUE"""),24.0)</f>
        <v>24</v>
      </c>
      <c r="E52" s="43">
        <f>IFERROR(__xludf.DUMMYFUNCTION("""COMPUTED_VALUE"""),25.0)</f>
        <v>25</v>
      </c>
      <c r="F52" s="43">
        <f>IFERROR(__xludf.DUMMYFUNCTION("""COMPUTED_VALUE"""),26.0)</f>
        <v>26</v>
      </c>
      <c r="G52" s="43">
        <f>IFERROR(__xludf.DUMMYFUNCTION("""COMPUTED_VALUE"""),27.0)</f>
        <v>27</v>
      </c>
      <c r="H52" s="43">
        <f>IFERROR(__xludf.DUMMYFUNCTION("""COMPUTED_VALUE"""),25.0)</f>
        <v>25</v>
      </c>
      <c r="I52" s="44"/>
      <c r="J52" s="43">
        <f t="shared" si="2"/>
        <v>6</v>
      </c>
      <c r="K52" s="42" t="str">
        <f t="shared" si="4"/>
        <v>explore page</v>
      </c>
      <c r="L52" s="43" t="str">
        <f t="shared" ref="L52:Q52" si="53">IFS(D52=6,"explore page",D52=5,"customise ch1",D52=3,"explore ch1",D52=19,"custom selector",D52=25,"expl country filter",D52=8,"goto Q",D52=29,"use country filter",D52=28,"expl country filter",D52=23,"expl continent filter",D52=40,"read ch1",D52=9,"read db title",D52=24,"use continent filter",D52=20,"custom selector",D52=7,"expl continent filter",D52=26,"use country filter",D52=21,"custom selector",D52=31,"use country filter",D52=27,"use continent filter",D52=67,"read aTitle",D52="","")</f>
        <v>use continent filter</v>
      </c>
      <c r="M52" s="43" t="str">
        <f t="shared" si="53"/>
        <v>expl country filter</v>
      </c>
      <c r="N52" s="43" t="str">
        <f t="shared" si="53"/>
        <v>use country filter</v>
      </c>
      <c r="O52" s="43" t="str">
        <f t="shared" si="53"/>
        <v>use continent filter</v>
      </c>
      <c r="P52" s="43" t="str">
        <f t="shared" si="53"/>
        <v>expl country filter</v>
      </c>
      <c r="Q52" s="44" t="str">
        <f t="shared" si="53"/>
        <v/>
      </c>
    </row>
    <row r="53">
      <c r="A53" s="38" t="s">
        <v>167</v>
      </c>
      <c r="B53" s="10">
        <v>28.0</v>
      </c>
      <c r="C53" s="42">
        <f>IFERROR(__xludf.DUMMYFUNCTION("SPLIT(A53,"","")"),24.0)</f>
        <v>24</v>
      </c>
      <c r="D53" s="43">
        <f>IFERROR(__xludf.DUMMYFUNCTION("""COMPUTED_VALUE"""),25.0)</f>
        <v>25</v>
      </c>
      <c r="E53" s="43">
        <f>IFERROR(__xludf.DUMMYFUNCTION("""COMPUTED_VALUE"""),26.0)</f>
        <v>26</v>
      </c>
      <c r="F53" s="43">
        <f>IFERROR(__xludf.DUMMYFUNCTION("""COMPUTED_VALUE"""),27.0)</f>
        <v>27</v>
      </c>
      <c r="G53" s="43">
        <f>IFERROR(__xludf.DUMMYFUNCTION("""COMPUTED_VALUE"""),25.0)</f>
        <v>25</v>
      </c>
      <c r="H53" s="43">
        <f>IFERROR(__xludf.DUMMYFUNCTION("""COMPUTED_VALUE"""),5.0)</f>
        <v>5</v>
      </c>
      <c r="I53" s="44"/>
      <c r="J53" s="43">
        <f t="shared" si="2"/>
        <v>6</v>
      </c>
      <c r="K53" s="42" t="str">
        <f t="shared" si="4"/>
        <v>use continent filter</v>
      </c>
      <c r="L53" s="43" t="str">
        <f t="shared" ref="L53:Q53" si="54">IFS(D53=6,"explore page",D53=5,"customise ch1",D53=3,"explore ch1",D53=19,"custom selector",D53=25,"expl country filter",D53=8,"goto Q",D53=29,"use country filter",D53=28,"expl country filter",D53=23,"expl continent filter",D53=40,"read ch1",D53=9,"read db title",D53=24,"use continent filter",D53=20,"custom selector",D53=7,"expl continent filter",D53=26,"use country filter",D53=21,"custom selector",D53=31,"use country filter",D53=27,"use continent filter",D53=67,"read aTitle",D53="","")</f>
        <v>expl country filter</v>
      </c>
      <c r="M53" s="43" t="str">
        <f t="shared" si="54"/>
        <v>use country filter</v>
      </c>
      <c r="N53" s="43" t="str">
        <f t="shared" si="54"/>
        <v>use continent filter</v>
      </c>
      <c r="O53" s="43" t="str">
        <f t="shared" si="54"/>
        <v>expl country filter</v>
      </c>
      <c r="P53" s="43" t="str">
        <f t="shared" si="54"/>
        <v>customise ch1</v>
      </c>
      <c r="Q53" s="44" t="str">
        <f t="shared" si="54"/>
        <v/>
      </c>
    </row>
    <row r="54">
      <c r="A54" s="38" t="s">
        <v>168</v>
      </c>
      <c r="B54" s="10">
        <v>28.0</v>
      </c>
      <c r="C54" s="42">
        <f>IFERROR(__xludf.DUMMYFUNCTION("SPLIT(A54,"","")"),6.0)</f>
        <v>6</v>
      </c>
      <c r="D54" s="43">
        <f>IFERROR(__xludf.DUMMYFUNCTION("""COMPUTED_VALUE"""),23.0)</f>
        <v>23</v>
      </c>
      <c r="E54" s="43">
        <f>IFERROR(__xludf.DUMMYFUNCTION("""COMPUTED_VALUE"""),24.0)</f>
        <v>24</v>
      </c>
      <c r="F54" s="43">
        <f>IFERROR(__xludf.DUMMYFUNCTION("""COMPUTED_VALUE"""),25.0)</f>
        <v>25</v>
      </c>
      <c r="G54" s="43">
        <f>IFERROR(__xludf.DUMMYFUNCTION("""COMPUTED_VALUE"""),26.0)</f>
        <v>26</v>
      </c>
      <c r="H54" s="43">
        <f>IFERROR(__xludf.DUMMYFUNCTION("""COMPUTED_VALUE"""),27.0)</f>
        <v>27</v>
      </c>
      <c r="I54" s="44"/>
      <c r="J54" s="43">
        <f t="shared" si="2"/>
        <v>6</v>
      </c>
      <c r="K54" s="42" t="str">
        <f t="shared" si="4"/>
        <v>explore page</v>
      </c>
      <c r="L54" s="43" t="str">
        <f t="shared" ref="L54:Q54" si="55">IFS(D54=6,"explore page",D54=5,"customise ch1",D54=3,"explore ch1",D54=19,"custom selector",D54=25,"expl country filter",D54=8,"goto Q",D54=29,"use country filter",D54=28,"expl country filter",D54=23,"expl continent filter",D54=40,"read ch1",D54=9,"read db title",D54=24,"use continent filter",D54=20,"custom selector",D54=7,"expl continent filter",D54=26,"use country filter",D54=21,"custom selector",D54=31,"use country filter",D54=27,"use continent filter",D54=67,"read aTitle",D54="","")</f>
        <v>expl continent filter</v>
      </c>
      <c r="M54" s="43" t="str">
        <f t="shared" si="55"/>
        <v>use continent filter</v>
      </c>
      <c r="N54" s="43" t="str">
        <f t="shared" si="55"/>
        <v>expl country filter</v>
      </c>
      <c r="O54" s="43" t="str">
        <f t="shared" si="55"/>
        <v>use country filter</v>
      </c>
      <c r="P54" s="43" t="str">
        <f t="shared" si="55"/>
        <v>use continent filter</v>
      </c>
      <c r="Q54" s="44" t="str">
        <f t="shared" si="55"/>
        <v/>
      </c>
    </row>
    <row r="55">
      <c r="A55" s="38" t="s">
        <v>169</v>
      </c>
      <c r="B55" s="10">
        <v>28.0</v>
      </c>
      <c r="C55" s="42">
        <f>IFERROR(__xludf.DUMMYFUNCTION("SPLIT(A55,"","")"),6.0)</f>
        <v>6</v>
      </c>
      <c r="D55" s="43">
        <f>IFERROR(__xludf.DUMMYFUNCTION("""COMPUTED_VALUE"""),24.0)</f>
        <v>24</v>
      </c>
      <c r="E55" s="43">
        <f>IFERROR(__xludf.DUMMYFUNCTION("""COMPUTED_VALUE"""),23.0)</f>
        <v>23</v>
      </c>
      <c r="F55" s="43">
        <f>IFERROR(__xludf.DUMMYFUNCTION("""COMPUTED_VALUE"""),25.0)</f>
        <v>25</v>
      </c>
      <c r="G55" s="43">
        <f>IFERROR(__xludf.DUMMYFUNCTION("""COMPUTED_VALUE"""),26.0)</f>
        <v>26</v>
      </c>
      <c r="H55" s="43">
        <f>IFERROR(__xludf.DUMMYFUNCTION("""COMPUTED_VALUE"""),27.0)</f>
        <v>27</v>
      </c>
      <c r="I55" s="44"/>
      <c r="J55" s="43">
        <f t="shared" si="2"/>
        <v>6</v>
      </c>
      <c r="K55" s="42" t="str">
        <f t="shared" si="4"/>
        <v>explore page</v>
      </c>
      <c r="L55" s="43" t="str">
        <f t="shared" ref="L55:Q55" si="56">IFS(D55=6,"explore page",D55=5,"customise ch1",D55=3,"explore ch1",D55=19,"custom selector",D55=25,"expl country filter",D55=8,"goto Q",D55=29,"use country filter",D55=28,"expl country filter",D55=23,"expl continent filter",D55=40,"read ch1",D55=9,"read db title",D55=24,"use continent filter",D55=20,"custom selector",D55=7,"expl continent filter",D55=26,"use country filter",D55=21,"custom selector",D55=31,"use country filter",D55=27,"use continent filter",D55=67,"read aTitle",D55="","")</f>
        <v>use continent filter</v>
      </c>
      <c r="M55" s="43" t="str">
        <f t="shared" si="56"/>
        <v>expl continent filter</v>
      </c>
      <c r="N55" s="43" t="str">
        <f t="shared" si="56"/>
        <v>expl country filter</v>
      </c>
      <c r="O55" s="43" t="str">
        <f t="shared" si="56"/>
        <v>use country filter</v>
      </c>
      <c r="P55" s="43" t="str">
        <f t="shared" si="56"/>
        <v>use continent filter</v>
      </c>
      <c r="Q55" s="44" t="str">
        <f t="shared" si="56"/>
        <v/>
      </c>
    </row>
    <row r="56">
      <c r="A56" s="38" t="s">
        <v>170</v>
      </c>
      <c r="B56" s="10">
        <v>28.0</v>
      </c>
      <c r="C56" s="42">
        <f>IFERROR(__xludf.DUMMYFUNCTION("SPLIT(A56,"","")"),6.0)</f>
        <v>6</v>
      </c>
      <c r="D56" s="43">
        <f>IFERROR(__xludf.DUMMYFUNCTION("""COMPUTED_VALUE"""),23.0)</f>
        <v>23</v>
      </c>
      <c r="E56" s="43">
        <f>IFERROR(__xludf.DUMMYFUNCTION("""COMPUTED_VALUE"""),23.0)</f>
        <v>23</v>
      </c>
      <c r="F56" s="43">
        <f>IFERROR(__xludf.DUMMYFUNCTION("""COMPUTED_VALUE"""),25.0)</f>
        <v>25</v>
      </c>
      <c r="G56" s="43">
        <f>IFERROR(__xludf.DUMMYFUNCTION("""COMPUTED_VALUE"""),26.0)</f>
        <v>26</v>
      </c>
      <c r="H56" s="43">
        <f>IFERROR(__xludf.DUMMYFUNCTION("""COMPUTED_VALUE"""),27.0)</f>
        <v>27</v>
      </c>
      <c r="I56" s="44"/>
      <c r="J56" s="43">
        <f t="shared" si="2"/>
        <v>6</v>
      </c>
      <c r="K56" s="42" t="str">
        <f t="shared" si="4"/>
        <v>explore page</v>
      </c>
      <c r="L56" s="43" t="str">
        <f t="shared" ref="L56:Q56" si="57">IFS(D56=6,"explore page",D56=5,"customise ch1",D56=3,"explore ch1",D56=19,"custom selector",D56=25,"expl country filter",D56=8,"goto Q",D56=29,"use country filter",D56=28,"expl country filter",D56=23,"expl continent filter",D56=40,"read ch1",D56=9,"read db title",D56=24,"use continent filter",D56=20,"custom selector",D56=7,"expl continent filter",D56=26,"use country filter",D56=21,"custom selector",D56=31,"use country filter",D56=27,"use continent filter",D56=67,"read aTitle",D56="","")</f>
        <v>expl continent filter</v>
      </c>
      <c r="M56" s="43" t="str">
        <f t="shared" si="57"/>
        <v>expl continent filter</v>
      </c>
      <c r="N56" s="43" t="str">
        <f t="shared" si="57"/>
        <v>expl country filter</v>
      </c>
      <c r="O56" s="43" t="str">
        <f t="shared" si="57"/>
        <v>use country filter</v>
      </c>
      <c r="P56" s="43" t="str">
        <f t="shared" si="57"/>
        <v>use continent filter</v>
      </c>
      <c r="Q56" s="44" t="str">
        <f t="shared" si="57"/>
        <v/>
      </c>
    </row>
    <row r="57">
      <c r="A57" s="38" t="s">
        <v>171</v>
      </c>
      <c r="B57" s="10">
        <v>28.0</v>
      </c>
      <c r="C57" s="42">
        <f>IFERROR(__xludf.DUMMYFUNCTION("SPLIT(A57,"","")"),6.0)</f>
        <v>6</v>
      </c>
      <c r="D57" s="43">
        <f>IFERROR(__xludf.DUMMYFUNCTION("""COMPUTED_VALUE"""),23.0)</f>
        <v>23</v>
      </c>
      <c r="E57" s="43">
        <f>IFERROR(__xludf.DUMMYFUNCTION("""COMPUTED_VALUE"""),24.0)</f>
        <v>24</v>
      </c>
      <c r="F57" s="43">
        <f>IFERROR(__xludf.DUMMYFUNCTION("""COMPUTED_VALUE"""),23.0)</f>
        <v>23</v>
      </c>
      <c r="G57" s="43">
        <f>IFERROR(__xludf.DUMMYFUNCTION("""COMPUTED_VALUE"""),26.0)</f>
        <v>26</v>
      </c>
      <c r="H57" s="43">
        <f>IFERROR(__xludf.DUMMYFUNCTION("""COMPUTED_VALUE"""),27.0)</f>
        <v>27</v>
      </c>
      <c r="I57" s="44"/>
      <c r="J57" s="43">
        <f t="shared" si="2"/>
        <v>6</v>
      </c>
      <c r="K57" s="42" t="str">
        <f t="shared" si="4"/>
        <v>explore page</v>
      </c>
      <c r="L57" s="43" t="str">
        <f t="shared" ref="L57:Q57" si="58">IFS(D57=6,"explore page",D57=5,"customise ch1",D57=3,"explore ch1",D57=19,"custom selector",D57=25,"expl country filter",D57=8,"goto Q",D57=29,"use country filter",D57=28,"expl country filter",D57=23,"expl continent filter",D57=40,"read ch1",D57=9,"read db title",D57=24,"use continent filter",D57=20,"custom selector",D57=7,"expl continent filter",D57=26,"use country filter",D57=21,"custom selector",D57=31,"use country filter",D57=27,"use continent filter",D57=67,"read aTitle",D57="","")</f>
        <v>expl continent filter</v>
      </c>
      <c r="M57" s="43" t="str">
        <f t="shared" si="58"/>
        <v>use continent filter</v>
      </c>
      <c r="N57" s="43" t="str">
        <f t="shared" si="58"/>
        <v>expl continent filter</v>
      </c>
      <c r="O57" s="43" t="str">
        <f t="shared" si="58"/>
        <v>use country filter</v>
      </c>
      <c r="P57" s="43" t="str">
        <f t="shared" si="58"/>
        <v>use continent filter</v>
      </c>
      <c r="Q57" s="44" t="str">
        <f t="shared" si="58"/>
        <v/>
      </c>
    </row>
    <row r="58">
      <c r="A58" s="38" t="s">
        <v>172</v>
      </c>
      <c r="B58" s="10">
        <v>28.0</v>
      </c>
      <c r="C58" s="42">
        <f>IFERROR(__xludf.DUMMYFUNCTION("SPLIT(A58,"","")"),6.0)</f>
        <v>6</v>
      </c>
      <c r="D58" s="43">
        <f>IFERROR(__xludf.DUMMYFUNCTION("""COMPUTED_VALUE"""),23.0)</f>
        <v>23</v>
      </c>
      <c r="E58" s="43">
        <f>IFERROR(__xludf.DUMMYFUNCTION("""COMPUTED_VALUE"""),24.0)</f>
        <v>24</v>
      </c>
      <c r="F58" s="43">
        <f>IFERROR(__xludf.DUMMYFUNCTION("""COMPUTED_VALUE"""),23.0)</f>
        <v>23</v>
      </c>
      <c r="G58" s="43">
        <f>IFERROR(__xludf.DUMMYFUNCTION("""COMPUTED_VALUE"""),25.0)</f>
        <v>25</v>
      </c>
      <c r="H58" s="43">
        <f>IFERROR(__xludf.DUMMYFUNCTION("""COMPUTED_VALUE"""),27.0)</f>
        <v>27</v>
      </c>
      <c r="I58" s="44"/>
      <c r="J58" s="43">
        <f t="shared" si="2"/>
        <v>6</v>
      </c>
      <c r="K58" s="42" t="str">
        <f t="shared" si="4"/>
        <v>explore page</v>
      </c>
      <c r="L58" s="43" t="str">
        <f t="shared" ref="L58:Q58" si="59">IFS(D58=6,"explore page",D58=5,"customise ch1",D58=3,"explore ch1",D58=19,"custom selector",D58=25,"expl country filter",D58=8,"goto Q",D58=29,"use country filter",D58=28,"expl country filter",D58=23,"expl continent filter",D58=40,"read ch1",D58=9,"read db title",D58=24,"use continent filter",D58=20,"custom selector",D58=7,"expl continent filter",D58=26,"use country filter",D58=21,"custom selector",D58=31,"use country filter",D58=27,"use continent filter",D58=67,"read aTitle",D58="","")</f>
        <v>expl continent filter</v>
      </c>
      <c r="M58" s="43" t="str">
        <f t="shared" si="59"/>
        <v>use continent filter</v>
      </c>
      <c r="N58" s="43" t="str">
        <f t="shared" si="59"/>
        <v>expl continent filter</v>
      </c>
      <c r="O58" s="43" t="str">
        <f t="shared" si="59"/>
        <v>expl country filter</v>
      </c>
      <c r="P58" s="43" t="str">
        <f t="shared" si="59"/>
        <v>use continent filter</v>
      </c>
      <c r="Q58" s="44" t="str">
        <f t="shared" si="59"/>
        <v/>
      </c>
    </row>
    <row r="59">
      <c r="A59" s="48" t="s">
        <v>173</v>
      </c>
      <c r="B59" s="10">
        <v>28.0</v>
      </c>
      <c r="C59" s="49">
        <f>IFERROR(__xludf.DUMMYFUNCTION("SPLIT(A59,"","")"),23.0)</f>
        <v>23</v>
      </c>
      <c r="D59" s="50">
        <f>IFERROR(__xludf.DUMMYFUNCTION("""COMPUTED_VALUE"""),24.0)</f>
        <v>24</v>
      </c>
      <c r="E59" s="50">
        <f>IFERROR(__xludf.DUMMYFUNCTION("""COMPUTED_VALUE"""),23.0)</f>
        <v>23</v>
      </c>
      <c r="F59" s="50">
        <f>IFERROR(__xludf.DUMMYFUNCTION("""COMPUTED_VALUE"""),25.0)</f>
        <v>25</v>
      </c>
      <c r="G59" s="50">
        <f>IFERROR(__xludf.DUMMYFUNCTION("""COMPUTED_VALUE"""),26.0)</f>
        <v>26</v>
      </c>
      <c r="H59" s="50">
        <f>IFERROR(__xludf.DUMMYFUNCTION("""COMPUTED_VALUE"""),27.0)</f>
        <v>27</v>
      </c>
      <c r="I59" s="51">
        <f>IFERROR(__xludf.DUMMYFUNCTION("""COMPUTED_VALUE"""),5.0)</f>
        <v>5</v>
      </c>
      <c r="J59" s="43">
        <f t="shared" si="2"/>
        <v>7</v>
      </c>
      <c r="K59" s="49" t="str">
        <f t="shared" si="4"/>
        <v>expl continent filter</v>
      </c>
      <c r="L59" s="50" t="str">
        <f t="shared" ref="L59:Q59" si="60">IFS(D59=6,"explore page",D59=5,"customise ch1",D59=3,"explore ch1",D59=19,"custom selector",D59=25,"expl country filter",D59=8,"goto Q",D59=29,"use country filter",D59=28,"expl country filter",D59=23,"expl continent filter",D59=40,"read ch1",D59=9,"read db title",D59=24,"use continent filter",D59=20,"custom selector",D59=7,"expl continent filter",D59=26,"use country filter",D59=21,"custom selector",D59=31,"use country filter",D59=27,"use continent filter",D59=67,"read aTitle",D59="","")</f>
        <v>use continent filter</v>
      </c>
      <c r="M59" s="50" t="str">
        <f t="shared" si="60"/>
        <v>expl continent filter</v>
      </c>
      <c r="N59" s="50" t="str">
        <f t="shared" si="60"/>
        <v>expl country filter</v>
      </c>
      <c r="O59" s="50" t="str">
        <f t="shared" si="60"/>
        <v>use country filter</v>
      </c>
      <c r="P59" s="50" t="str">
        <f t="shared" si="60"/>
        <v>use continent filter</v>
      </c>
      <c r="Q59" s="51" t="str">
        <f t="shared" si="60"/>
        <v>customise ch1</v>
      </c>
    </row>
    <row r="60">
      <c r="B60" s="52">
        <f>AVERAGE(B2:B59)</f>
        <v>29.94827586</v>
      </c>
      <c r="J60" s="52">
        <f>AVERAGE(J2:J59)</f>
        <v>4.879310345</v>
      </c>
    </row>
    <row r="62">
      <c r="O62" s="63"/>
      <c r="P62" s="63"/>
      <c r="Q62" s="63"/>
    </row>
    <row r="65">
      <c r="O65" s="64"/>
      <c r="P65" s="64"/>
      <c r="Q65" s="61"/>
    </row>
    <row r="66">
      <c r="O66" s="64"/>
      <c r="P66" s="64"/>
      <c r="Q66" s="61"/>
    </row>
    <row r="67">
      <c r="O67" s="64"/>
      <c r="P67" s="64"/>
      <c r="Q67" s="61"/>
    </row>
    <row r="68">
      <c r="O68" s="64"/>
      <c r="P68" s="61"/>
      <c r="Q68" s="61"/>
    </row>
    <row r="69">
      <c r="O69" s="36"/>
      <c r="P69" s="36"/>
      <c r="Q69" s="36"/>
    </row>
  </sheetData>
  <mergeCells count="3">
    <mergeCell ref="C1:I1"/>
    <mergeCell ref="K1:Q1"/>
    <mergeCell ref="R1:T1"/>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8.38"/>
    <col customWidth="1" min="2" max="2" width="7.38"/>
    <col customWidth="1" min="3" max="3" width="4.63"/>
    <col customWidth="1" min="4" max="12" width="2.88"/>
    <col customWidth="1" min="13" max="13" width="6.5"/>
    <col customWidth="1" min="15" max="15" width="12.88"/>
    <col customWidth="1" min="16" max="16" width="11.0"/>
    <col customWidth="1" min="18" max="18" width="11.75"/>
    <col customWidth="1" min="19" max="19" width="11.5"/>
    <col customWidth="1" min="20" max="20" width="11.13"/>
    <col customWidth="1" min="21" max="21" width="12.13"/>
    <col customWidth="1" min="22" max="22" width="14.25"/>
    <col customWidth="1" min="23" max="23" width="13.75"/>
    <col customWidth="1" min="24" max="24" width="4.0"/>
    <col customWidth="1" min="25" max="25" width="5.13"/>
    <col customWidth="1" min="26" max="26" width="42.75"/>
    <col customWidth="1" min="27" max="27" width="17.25"/>
  </cols>
  <sheetData>
    <row r="1">
      <c r="A1" s="34" t="s">
        <v>35</v>
      </c>
      <c r="B1" s="57" t="s">
        <v>36</v>
      </c>
      <c r="C1" s="35" t="s">
        <v>37</v>
      </c>
      <c r="D1" s="6"/>
      <c r="E1" s="6"/>
      <c r="F1" s="6"/>
      <c r="G1" s="6"/>
      <c r="H1" s="6"/>
      <c r="I1" s="6"/>
      <c r="J1" s="6"/>
      <c r="K1" s="6"/>
      <c r="L1" s="7"/>
      <c r="M1" s="65" t="s">
        <v>39</v>
      </c>
      <c r="N1" s="5" t="s">
        <v>38</v>
      </c>
      <c r="O1" s="6"/>
      <c r="P1" s="6"/>
      <c r="Q1" s="6"/>
      <c r="R1" s="6"/>
      <c r="S1" s="6"/>
      <c r="T1" s="6"/>
      <c r="U1" s="6"/>
      <c r="V1" s="6"/>
      <c r="W1" s="7"/>
      <c r="Y1" s="37" t="s">
        <v>8</v>
      </c>
    </row>
    <row r="2">
      <c r="A2" s="38" t="s">
        <v>174</v>
      </c>
      <c r="B2" s="10">
        <v>37.0</v>
      </c>
      <c r="C2" s="39">
        <f>IFERROR(__xludf.DUMMYFUNCTION("SPLIT(A2,"","")"),1.0)</f>
        <v>1</v>
      </c>
      <c r="D2" s="40">
        <f>IFERROR(__xludf.DUMMYFUNCTION("""COMPUTED_VALUE"""),5.0)</f>
        <v>5</v>
      </c>
      <c r="E2" s="40">
        <f>IFERROR(__xludf.DUMMYFUNCTION("""COMPUTED_VALUE"""),1.0)</f>
        <v>1</v>
      </c>
      <c r="F2" s="40">
        <f>IFERROR(__xludf.DUMMYFUNCTION("""COMPUTED_VALUE"""),1.0)</f>
        <v>1</v>
      </c>
      <c r="G2" s="40"/>
      <c r="H2" s="40"/>
      <c r="I2" s="40"/>
      <c r="J2" s="40"/>
      <c r="K2" s="40"/>
      <c r="L2" s="40"/>
      <c r="M2" s="66">
        <f t="shared" ref="M2:M90" si="2">COUNTA(C2:L2)</f>
        <v>4</v>
      </c>
      <c r="N2" s="40" t="str">
        <f t="shared" ref="N2:W2" si="1">IFS(C2=1,"explore page",C2=4,"customise ch1",C2=33,"goto Q",C2=17,"custom selector",C2=23,"use country filter",C2=14,"expl country filter",C2=28,"use country filter",C2=5,"expl coontinent filter",C2=42,"read db title",C2=24,"use country filter",C2=15,"expl continent filter",C2=18,"custom selector",C2=34,"read aTitle",C2=22,"use continent filter",C2=30,"navigate country filter",C2=19,"custom selector",C2=29,"use country filter",C2=25,"use continent filter",C2="","")</f>
        <v>explore page</v>
      </c>
      <c r="O2" s="40" t="str">
        <f t="shared" si="1"/>
        <v>expl coontinent filter</v>
      </c>
      <c r="P2" s="40" t="str">
        <f t="shared" si="1"/>
        <v>explore page</v>
      </c>
      <c r="Q2" s="40" t="str">
        <f t="shared" si="1"/>
        <v>explore page</v>
      </c>
      <c r="R2" s="40" t="str">
        <f t="shared" si="1"/>
        <v/>
      </c>
      <c r="S2" s="40" t="str">
        <f t="shared" si="1"/>
        <v/>
      </c>
      <c r="T2" s="40" t="str">
        <f t="shared" si="1"/>
        <v/>
      </c>
      <c r="U2" s="40" t="str">
        <f t="shared" si="1"/>
        <v/>
      </c>
      <c r="V2" s="40" t="str">
        <f t="shared" si="1"/>
        <v/>
      </c>
      <c r="W2" s="41" t="str">
        <f t="shared" si="1"/>
        <v/>
      </c>
      <c r="Y2" s="37" t="s">
        <v>41</v>
      </c>
      <c r="Z2" s="37" t="s">
        <v>42</v>
      </c>
      <c r="AA2" s="37" t="s">
        <v>43</v>
      </c>
    </row>
    <row r="3">
      <c r="A3" s="38" t="s">
        <v>175</v>
      </c>
      <c r="B3" s="10">
        <v>36.0</v>
      </c>
      <c r="C3" s="42">
        <f>IFERROR(__xludf.DUMMYFUNCTION("SPLIT(A3,"","")"),1.0)</f>
        <v>1</v>
      </c>
      <c r="D3" s="43">
        <f>IFERROR(__xludf.DUMMYFUNCTION("""COMPUTED_VALUE"""),1.0)</f>
        <v>1</v>
      </c>
      <c r="E3" s="43">
        <f>IFERROR(__xludf.DUMMYFUNCTION("""COMPUTED_VALUE"""),1.0)</f>
        <v>1</v>
      </c>
      <c r="F3" s="43">
        <f>IFERROR(__xludf.DUMMYFUNCTION("""COMPUTED_VALUE"""),1.0)</f>
        <v>1</v>
      </c>
      <c r="M3" s="67">
        <f t="shared" si="2"/>
        <v>4</v>
      </c>
      <c r="N3" s="43" t="str">
        <f t="shared" ref="N3:W3" si="3">IFS(C3=1,"explore page",C3=4,"customise ch1",C3=33,"goto Q",C3=17,"custom selector",C3=23,"use country filter",C3=14,"expl country filter",C3=28,"use country filter",C3=5,"expl coontinent filter",C3=42,"read db title",C3=24,"use country filter",C3=15,"expl continent filter",C3=18,"custom selector",C3=34,"read aTitle",C3=22,"use continent filter",C3=30,"navigate country filter",C3=19,"custom selector",C3=29,"use country filter",C3=25,"use continent filter",C3="","")</f>
        <v>explore page</v>
      </c>
      <c r="O3" s="43" t="str">
        <f t="shared" si="3"/>
        <v>explore page</v>
      </c>
      <c r="P3" s="43" t="str">
        <f t="shared" si="3"/>
        <v>explore page</v>
      </c>
      <c r="Q3" s="43" t="str">
        <f t="shared" si="3"/>
        <v>explore page</v>
      </c>
      <c r="R3" s="43" t="str">
        <f t="shared" si="3"/>
        <v/>
      </c>
      <c r="S3" s="43" t="str">
        <f t="shared" si="3"/>
        <v/>
      </c>
      <c r="T3" s="43" t="str">
        <f t="shared" si="3"/>
        <v/>
      </c>
      <c r="U3" s="43" t="str">
        <f t="shared" si="3"/>
        <v/>
      </c>
      <c r="V3" s="43" t="str">
        <f t="shared" si="3"/>
        <v/>
      </c>
      <c r="W3" s="44" t="str">
        <f t="shared" si="3"/>
        <v/>
      </c>
      <c r="Y3" s="45">
        <v>1.0</v>
      </c>
      <c r="Z3" s="46" t="s">
        <v>51</v>
      </c>
      <c r="AA3" s="46" t="s">
        <v>52</v>
      </c>
    </row>
    <row r="4">
      <c r="A4" s="38" t="s">
        <v>176</v>
      </c>
      <c r="B4" s="10">
        <v>34.0</v>
      </c>
      <c r="C4" s="42">
        <f>IFERROR(__xludf.DUMMYFUNCTION("SPLIT(A4,"","")"),1.0)</f>
        <v>1</v>
      </c>
      <c r="D4" s="43">
        <f>IFERROR(__xludf.DUMMYFUNCTION("""COMPUTED_VALUE"""),33.0)</f>
        <v>33</v>
      </c>
      <c r="E4" s="43">
        <f>IFERROR(__xludf.DUMMYFUNCTION("""COMPUTED_VALUE"""),33.0)</f>
        <v>33</v>
      </c>
      <c r="F4" s="43">
        <f>IFERROR(__xludf.DUMMYFUNCTION("""COMPUTED_VALUE"""),1.0)</f>
        <v>1</v>
      </c>
      <c r="M4" s="67">
        <f t="shared" si="2"/>
        <v>4</v>
      </c>
      <c r="N4" s="43" t="str">
        <f t="shared" ref="N4:W4" si="4">IFS(C4=1,"explore page",C4=4,"customise ch1",C4=33,"goto Q",C4=17,"custom selector",C4=23,"use country filter",C4=14,"expl country filter",C4=28,"use country filter",C4=5,"expl coontinent filter",C4=42,"read db title",C4=24,"use country filter",C4=15,"expl continent filter",C4=18,"custom selector",C4=34,"read aTitle",C4=22,"use continent filter",C4=30,"navigate country filter",C4=19,"custom selector",C4=29,"use country filter",C4=25,"use continent filter",C4="","")</f>
        <v>explore page</v>
      </c>
      <c r="O4" s="43" t="str">
        <f t="shared" si="4"/>
        <v>goto Q</v>
      </c>
      <c r="P4" s="43" t="str">
        <f t="shared" si="4"/>
        <v>goto Q</v>
      </c>
      <c r="Q4" s="43" t="str">
        <f t="shared" si="4"/>
        <v>explore page</v>
      </c>
      <c r="R4" s="43" t="str">
        <f t="shared" si="4"/>
        <v/>
      </c>
      <c r="S4" s="43" t="str">
        <f t="shared" si="4"/>
        <v/>
      </c>
      <c r="T4" s="43" t="str">
        <f t="shared" si="4"/>
        <v/>
      </c>
      <c r="U4" s="43" t="str">
        <f t="shared" si="4"/>
        <v/>
      </c>
      <c r="V4" s="43" t="str">
        <f t="shared" si="4"/>
        <v/>
      </c>
      <c r="W4" s="44" t="str">
        <f t="shared" si="4"/>
        <v/>
      </c>
      <c r="Y4" s="45">
        <v>4.0</v>
      </c>
      <c r="Z4" s="46" t="s">
        <v>100</v>
      </c>
      <c r="AA4" s="46" t="s">
        <v>101</v>
      </c>
    </row>
    <row r="5">
      <c r="A5" s="38" t="s">
        <v>177</v>
      </c>
      <c r="B5" s="10">
        <v>34.0</v>
      </c>
      <c r="C5" s="42">
        <f>IFERROR(__xludf.DUMMYFUNCTION("SPLIT(A5,"","")"),1.0)</f>
        <v>1</v>
      </c>
      <c r="D5" s="43">
        <f>IFERROR(__xludf.DUMMYFUNCTION("""COMPUTED_VALUE"""),1.0)</f>
        <v>1</v>
      </c>
      <c r="E5" s="43">
        <f>IFERROR(__xludf.DUMMYFUNCTION("""COMPUTED_VALUE"""),5.0)</f>
        <v>5</v>
      </c>
      <c r="F5" s="43">
        <f>IFERROR(__xludf.DUMMYFUNCTION("""COMPUTED_VALUE"""),1.0)</f>
        <v>1</v>
      </c>
      <c r="M5" s="67">
        <f t="shared" si="2"/>
        <v>4</v>
      </c>
      <c r="N5" s="43" t="str">
        <f t="shared" ref="N5:W5" si="5">IFS(C5=1,"explore page",C5=4,"customise ch1",C5=33,"goto Q",C5=17,"custom selector",C5=23,"use country filter",C5=14,"expl country filter",C5=28,"use country filter",C5=5,"expl coontinent filter",C5=42,"read db title",C5=24,"use country filter",C5=15,"expl continent filter",C5=18,"custom selector",C5=34,"read aTitle",C5=22,"use continent filter",C5=30,"navigate country filter",C5=19,"custom selector",C5=29,"use country filter",C5=25,"use continent filter",C5="","")</f>
        <v>explore page</v>
      </c>
      <c r="O5" s="43" t="str">
        <f t="shared" si="5"/>
        <v>explore page</v>
      </c>
      <c r="P5" s="43" t="str">
        <f t="shared" si="5"/>
        <v>expl coontinent filter</v>
      </c>
      <c r="Q5" s="43" t="str">
        <f t="shared" si="5"/>
        <v>explore page</v>
      </c>
      <c r="R5" s="43" t="str">
        <f t="shared" si="5"/>
        <v/>
      </c>
      <c r="S5" s="43" t="str">
        <f t="shared" si="5"/>
        <v/>
      </c>
      <c r="T5" s="43" t="str">
        <f t="shared" si="5"/>
        <v/>
      </c>
      <c r="U5" s="43" t="str">
        <f t="shared" si="5"/>
        <v/>
      </c>
      <c r="V5" s="43" t="str">
        <f t="shared" si="5"/>
        <v/>
      </c>
      <c r="W5" s="44" t="str">
        <f t="shared" si="5"/>
        <v/>
      </c>
      <c r="Y5" s="45">
        <v>33.0</v>
      </c>
      <c r="Z5" s="46" t="s">
        <v>67</v>
      </c>
      <c r="AA5" s="46" t="s">
        <v>110</v>
      </c>
    </row>
    <row r="6">
      <c r="A6" s="38" t="s">
        <v>178</v>
      </c>
      <c r="B6" s="10">
        <v>32.0</v>
      </c>
      <c r="C6" s="42">
        <f>IFERROR(__xludf.DUMMYFUNCTION("SPLIT(A6,"","")"),4.0)</f>
        <v>4</v>
      </c>
      <c r="D6" s="43">
        <f>IFERROR(__xludf.DUMMYFUNCTION("""COMPUTED_VALUE"""),1.0)</f>
        <v>1</v>
      </c>
      <c r="E6" s="43">
        <f>IFERROR(__xludf.DUMMYFUNCTION("""COMPUTED_VALUE"""),33.0)</f>
        <v>33</v>
      </c>
      <c r="F6" s="43">
        <f>IFERROR(__xludf.DUMMYFUNCTION("""COMPUTED_VALUE"""),42.0)</f>
        <v>42</v>
      </c>
      <c r="M6" s="67">
        <f t="shared" si="2"/>
        <v>4</v>
      </c>
      <c r="N6" s="43" t="str">
        <f t="shared" ref="N6:W6" si="6">IFS(C6=1,"explore page",C6=4,"customise ch1",C6=33,"goto Q",C6=17,"custom selector",C6=23,"use country filter",C6=14,"expl country filter",C6=28,"use country filter",C6=5,"expl coontinent filter",C6=42,"read db title",C6=24,"use country filter",C6=15,"expl continent filter",C6=18,"custom selector",C6=34,"read aTitle",C6=22,"use continent filter",C6=30,"navigate country filter",C6=19,"custom selector",C6=29,"use country filter",C6=25,"use continent filter",C6="","")</f>
        <v>customise ch1</v>
      </c>
      <c r="O6" s="43" t="str">
        <f t="shared" si="6"/>
        <v>explore page</v>
      </c>
      <c r="P6" s="43" t="str">
        <f t="shared" si="6"/>
        <v>goto Q</v>
      </c>
      <c r="Q6" s="43" t="str">
        <f t="shared" si="6"/>
        <v>read db title</v>
      </c>
      <c r="R6" s="43" t="str">
        <f t="shared" si="6"/>
        <v/>
      </c>
      <c r="S6" s="43" t="str">
        <f t="shared" si="6"/>
        <v/>
      </c>
      <c r="T6" s="43" t="str">
        <f t="shared" si="6"/>
        <v/>
      </c>
      <c r="U6" s="43" t="str">
        <f t="shared" si="6"/>
        <v/>
      </c>
      <c r="V6" s="43" t="str">
        <f t="shared" si="6"/>
        <v/>
      </c>
      <c r="W6" s="44" t="str">
        <f t="shared" si="6"/>
        <v/>
      </c>
      <c r="Y6" s="45">
        <v>17.0</v>
      </c>
      <c r="Z6" s="46" t="s">
        <v>106</v>
      </c>
      <c r="AA6" s="46" t="s">
        <v>107</v>
      </c>
    </row>
    <row r="7">
      <c r="A7" s="38" t="s">
        <v>179</v>
      </c>
      <c r="B7" s="10">
        <v>32.0</v>
      </c>
      <c r="C7" s="42">
        <f>IFERROR(__xludf.DUMMYFUNCTION("SPLIT(A7,"","")"),1.0)</f>
        <v>1</v>
      </c>
      <c r="D7" s="43">
        <f>IFERROR(__xludf.DUMMYFUNCTION("""COMPUTED_VALUE"""),1.0)</f>
        <v>1</v>
      </c>
      <c r="E7" s="43">
        <f>IFERROR(__xludf.DUMMYFUNCTION("""COMPUTED_VALUE"""),28.0)</f>
        <v>28</v>
      </c>
      <c r="F7" s="43">
        <f>IFERROR(__xludf.DUMMYFUNCTION("""COMPUTED_VALUE"""),14.0)</f>
        <v>14</v>
      </c>
      <c r="M7" s="67">
        <f t="shared" si="2"/>
        <v>4</v>
      </c>
      <c r="N7" s="43" t="str">
        <f t="shared" ref="N7:W7" si="7">IFS(C7=1,"explore page",C7=4,"customise ch1",C7=33,"goto Q",C7=17,"custom selector",C7=23,"use country filter",C7=14,"expl country filter",C7=28,"use country filter",C7=5,"expl coontinent filter",C7=42,"read db title",C7=24,"use country filter",C7=15,"expl continent filter",C7=18,"custom selector",C7=34,"read aTitle",C7=22,"use continent filter",C7=30,"navigate country filter",C7=19,"custom selector",C7=29,"use country filter",C7=25,"use continent filter",C7="","")</f>
        <v>explore page</v>
      </c>
      <c r="O7" s="43" t="str">
        <f t="shared" si="7"/>
        <v>explore page</v>
      </c>
      <c r="P7" s="43" t="str">
        <f t="shared" si="7"/>
        <v>use country filter</v>
      </c>
      <c r="Q7" s="43" t="str">
        <f t="shared" si="7"/>
        <v>expl country filter</v>
      </c>
      <c r="R7" s="43" t="str">
        <f t="shared" si="7"/>
        <v/>
      </c>
      <c r="S7" s="43" t="str">
        <f t="shared" si="7"/>
        <v/>
      </c>
      <c r="T7" s="43" t="str">
        <f t="shared" si="7"/>
        <v/>
      </c>
      <c r="U7" s="43" t="str">
        <f t="shared" si="7"/>
        <v/>
      </c>
      <c r="V7" s="43" t="str">
        <f t="shared" si="7"/>
        <v/>
      </c>
      <c r="W7" s="44" t="str">
        <f t="shared" si="7"/>
        <v/>
      </c>
      <c r="Y7" s="45">
        <v>23.0</v>
      </c>
      <c r="Z7" s="46" t="s">
        <v>45</v>
      </c>
      <c r="AA7" s="46" t="s">
        <v>62</v>
      </c>
    </row>
    <row r="8">
      <c r="A8" s="38" t="s">
        <v>180</v>
      </c>
      <c r="B8" s="10">
        <v>32.0</v>
      </c>
      <c r="C8" s="42">
        <f>IFERROR(__xludf.DUMMYFUNCTION("SPLIT(A8,"","")"),33.0)</f>
        <v>33</v>
      </c>
      <c r="D8" s="43">
        <f>IFERROR(__xludf.DUMMYFUNCTION("""COMPUTED_VALUE"""),1.0)</f>
        <v>1</v>
      </c>
      <c r="E8" s="43">
        <f>IFERROR(__xludf.DUMMYFUNCTION("""COMPUTED_VALUE"""),5.0)</f>
        <v>5</v>
      </c>
      <c r="F8" s="43">
        <f>IFERROR(__xludf.DUMMYFUNCTION("""COMPUTED_VALUE"""),1.0)</f>
        <v>1</v>
      </c>
      <c r="M8" s="67">
        <f t="shared" si="2"/>
        <v>4</v>
      </c>
      <c r="N8" s="43" t="str">
        <f t="shared" ref="N8:W8" si="8">IFS(C8=1,"explore page",C8=4,"customise ch1",C8=33,"goto Q",C8=17,"custom selector",C8=23,"use country filter",C8=14,"expl country filter",C8=28,"use country filter",C8=5,"expl coontinent filter",C8=42,"read db title",C8=24,"use country filter",C8=15,"expl continent filter",C8=18,"custom selector",C8=34,"read aTitle",C8=22,"use continent filter",C8=30,"navigate country filter",C8=19,"custom selector",C8=29,"use country filter",C8=25,"use continent filter",C8="","")</f>
        <v>goto Q</v>
      </c>
      <c r="O8" s="43" t="str">
        <f t="shared" si="8"/>
        <v>explore page</v>
      </c>
      <c r="P8" s="43" t="str">
        <f t="shared" si="8"/>
        <v>expl coontinent filter</v>
      </c>
      <c r="Q8" s="43" t="str">
        <f t="shared" si="8"/>
        <v>explore page</v>
      </c>
      <c r="R8" s="43" t="str">
        <f t="shared" si="8"/>
        <v/>
      </c>
      <c r="S8" s="43" t="str">
        <f t="shared" si="8"/>
        <v/>
      </c>
      <c r="T8" s="43" t="str">
        <f t="shared" si="8"/>
        <v/>
      </c>
      <c r="U8" s="43" t="str">
        <f t="shared" si="8"/>
        <v/>
      </c>
      <c r="V8" s="43" t="str">
        <f t="shared" si="8"/>
        <v/>
      </c>
      <c r="W8" s="44" t="str">
        <f t="shared" si="8"/>
        <v/>
      </c>
      <c r="Y8" s="45">
        <v>14.0</v>
      </c>
      <c r="Z8" s="46" t="s">
        <v>113</v>
      </c>
      <c r="AA8" s="46" t="s">
        <v>46</v>
      </c>
    </row>
    <row r="9">
      <c r="A9" s="38" t="s">
        <v>181</v>
      </c>
      <c r="B9" s="10">
        <v>31.0</v>
      </c>
      <c r="C9" s="42">
        <f>IFERROR(__xludf.DUMMYFUNCTION("SPLIT(A9,"","")"),1.0)</f>
        <v>1</v>
      </c>
      <c r="D9" s="43">
        <f>IFERROR(__xludf.DUMMYFUNCTION("""COMPUTED_VALUE"""),42.0)</f>
        <v>42</v>
      </c>
      <c r="E9" s="43">
        <f>IFERROR(__xludf.DUMMYFUNCTION("""COMPUTED_VALUE"""),33.0)</f>
        <v>33</v>
      </c>
      <c r="F9" s="43">
        <f>IFERROR(__xludf.DUMMYFUNCTION("""COMPUTED_VALUE"""),1.0)</f>
        <v>1</v>
      </c>
      <c r="M9" s="67">
        <f t="shared" si="2"/>
        <v>4</v>
      </c>
      <c r="N9" s="43" t="str">
        <f t="shared" ref="N9:W9" si="9">IFS(C9=1,"explore page",C9=4,"customise ch1",C9=33,"goto Q",C9=17,"custom selector",C9=23,"use country filter",C9=14,"expl country filter",C9=28,"use country filter",C9=5,"expl coontinent filter",C9=42,"read db title",C9=24,"use country filter",C9=15,"expl continent filter",C9=18,"custom selector",C9=34,"read aTitle",C9=22,"use continent filter",C9=30,"navigate country filter",C9=19,"custom selector",C9=29,"use country filter",C9=25,"use continent filter",C9="","")</f>
        <v>explore page</v>
      </c>
      <c r="O9" s="43" t="str">
        <f t="shared" si="9"/>
        <v>read db title</v>
      </c>
      <c r="P9" s="43" t="str">
        <f t="shared" si="9"/>
        <v>goto Q</v>
      </c>
      <c r="Q9" s="43" t="str">
        <f t="shared" si="9"/>
        <v>explore page</v>
      </c>
      <c r="R9" s="43" t="str">
        <f t="shared" si="9"/>
        <v/>
      </c>
      <c r="S9" s="43" t="str">
        <f t="shared" si="9"/>
        <v/>
      </c>
      <c r="T9" s="43" t="str">
        <f t="shared" si="9"/>
        <v/>
      </c>
      <c r="U9" s="43" t="str">
        <f t="shared" si="9"/>
        <v/>
      </c>
      <c r="V9" s="43" t="str">
        <f t="shared" si="9"/>
        <v/>
      </c>
      <c r="W9" s="44" t="str">
        <f t="shared" si="9"/>
        <v/>
      </c>
      <c r="Y9" s="45">
        <v>28.0</v>
      </c>
      <c r="Z9" s="46" t="s">
        <v>111</v>
      </c>
      <c r="AA9" s="46" t="s">
        <v>62</v>
      </c>
    </row>
    <row r="10">
      <c r="A10" s="38" t="s">
        <v>182</v>
      </c>
      <c r="B10" s="10">
        <v>31.0</v>
      </c>
      <c r="C10" s="42">
        <f>IFERROR(__xludf.DUMMYFUNCTION("SPLIT(A10,"","")"),1.0)</f>
        <v>1</v>
      </c>
      <c r="D10" s="43">
        <f>IFERROR(__xludf.DUMMYFUNCTION("""COMPUTED_VALUE"""),15.0)</f>
        <v>15</v>
      </c>
      <c r="E10" s="43">
        <f>IFERROR(__xludf.DUMMYFUNCTION("""COMPUTED_VALUE"""),22.0)</f>
        <v>22</v>
      </c>
      <c r="F10" s="43">
        <f>IFERROR(__xludf.DUMMYFUNCTION("""COMPUTED_VALUE"""),15.0)</f>
        <v>15</v>
      </c>
      <c r="M10" s="67">
        <f t="shared" si="2"/>
        <v>4</v>
      </c>
      <c r="N10" s="43" t="str">
        <f t="shared" ref="N10:W10" si="10">IFS(C10=1,"explore page",C10=4,"customise ch1",C10=33,"goto Q",C10=17,"custom selector",C10=23,"use country filter",C10=14,"expl country filter",C10=28,"use country filter",C10=5,"expl coontinent filter",C10=42,"read db title",C10=24,"use country filter",C10=15,"expl continent filter",C10=18,"custom selector",C10=34,"read aTitle",C10=22,"use continent filter",C10=30,"navigate country filter",C10=19,"custom selector",C10=29,"use country filter",C10=25,"use continent filter",C10="","")</f>
        <v>explore page</v>
      </c>
      <c r="O10" s="43" t="str">
        <f t="shared" si="10"/>
        <v>expl continent filter</v>
      </c>
      <c r="P10" s="43" t="str">
        <f t="shared" si="10"/>
        <v>use continent filter</v>
      </c>
      <c r="Q10" s="43" t="str">
        <f t="shared" si="10"/>
        <v>expl continent filter</v>
      </c>
      <c r="R10" s="43" t="str">
        <f t="shared" si="10"/>
        <v/>
      </c>
      <c r="S10" s="43" t="str">
        <f t="shared" si="10"/>
        <v/>
      </c>
      <c r="T10" s="43" t="str">
        <f t="shared" si="10"/>
        <v/>
      </c>
      <c r="U10" s="43" t="str">
        <f t="shared" si="10"/>
        <v/>
      </c>
      <c r="V10" s="43" t="str">
        <f t="shared" si="10"/>
        <v/>
      </c>
      <c r="W10" s="44" t="str">
        <f t="shared" si="10"/>
        <v/>
      </c>
      <c r="Y10" s="45">
        <v>5.0</v>
      </c>
      <c r="Z10" s="46" t="s">
        <v>127</v>
      </c>
      <c r="AA10" s="46" t="s">
        <v>116</v>
      </c>
    </row>
    <row r="11">
      <c r="A11" s="38" t="s">
        <v>183</v>
      </c>
      <c r="B11" s="10">
        <v>31.0</v>
      </c>
      <c r="C11" s="42">
        <f>IFERROR(__xludf.DUMMYFUNCTION("SPLIT(A11,"","")"),1.0)</f>
        <v>1</v>
      </c>
      <c r="D11" s="43">
        <f>IFERROR(__xludf.DUMMYFUNCTION("""COMPUTED_VALUE"""),1.0)</f>
        <v>1</v>
      </c>
      <c r="E11" s="43">
        <f>IFERROR(__xludf.DUMMYFUNCTION("""COMPUTED_VALUE"""),33.0)</f>
        <v>33</v>
      </c>
      <c r="F11" s="43">
        <f>IFERROR(__xludf.DUMMYFUNCTION("""COMPUTED_VALUE"""),42.0)</f>
        <v>42</v>
      </c>
      <c r="G11" s="43">
        <f>IFERROR(__xludf.DUMMYFUNCTION("""COMPUTED_VALUE"""),1.0)</f>
        <v>1</v>
      </c>
      <c r="M11" s="67">
        <f t="shared" si="2"/>
        <v>5</v>
      </c>
      <c r="N11" s="43" t="str">
        <f t="shared" ref="N11:W11" si="11">IFS(C11=1,"explore page",C11=4,"customise ch1",C11=33,"goto Q",C11=17,"custom selector",C11=23,"use country filter",C11=14,"expl country filter",C11=28,"use country filter",C11=5,"expl coontinent filter",C11=42,"read db title",C11=24,"use country filter",C11=15,"expl continent filter",C11=18,"custom selector",C11=34,"read aTitle",C11=22,"use continent filter",C11=30,"navigate country filter",C11=19,"custom selector",C11=29,"use country filter",C11=25,"use continent filter",C11="","")</f>
        <v>explore page</v>
      </c>
      <c r="O11" s="43" t="str">
        <f t="shared" si="11"/>
        <v>explore page</v>
      </c>
      <c r="P11" s="43" t="str">
        <f t="shared" si="11"/>
        <v>goto Q</v>
      </c>
      <c r="Q11" s="43" t="str">
        <f t="shared" si="11"/>
        <v>read db title</v>
      </c>
      <c r="R11" s="43" t="str">
        <f t="shared" si="11"/>
        <v>explore page</v>
      </c>
      <c r="S11" s="43" t="str">
        <f t="shared" si="11"/>
        <v/>
      </c>
      <c r="T11" s="43" t="str">
        <f t="shared" si="11"/>
        <v/>
      </c>
      <c r="U11" s="43" t="str">
        <f t="shared" si="11"/>
        <v/>
      </c>
      <c r="V11" s="43" t="str">
        <f t="shared" si="11"/>
        <v/>
      </c>
      <c r="W11" s="44" t="str">
        <f t="shared" si="11"/>
        <v/>
      </c>
      <c r="Y11" s="45">
        <v>42.0</v>
      </c>
      <c r="Z11" s="46" t="s">
        <v>76</v>
      </c>
      <c r="AA11" s="46" t="s">
        <v>77</v>
      </c>
    </row>
    <row r="12">
      <c r="A12" s="38" t="s">
        <v>184</v>
      </c>
      <c r="B12" s="10">
        <v>31.0</v>
      </c>
      <c r="C12" s="42">
        <f>IFERROR(__xludf.DUMMYFUNCTION("SPLIT(A12,"","")"),1.0)</f>
        <v>1</v>
      </c>
      <c r="D12" s="43">
        <f>IFERROR(__xludf.DUMMYFUNCTION("""COMPUTED_VALUE"""),28.0)</f>
        <v>28</v>
      </c>
      <c r="E12" s="43">
        <f>IFERROR(__xludf.DUMMYFUNCTION("""COMPUTED_VALUE"""),14.0)</f>
        <v>14</v>
      </c>
      <c r="F12" s="43">
        <f>IFERROR(__xludf.DUMMYFUNCTION("""COMPUTED_VALUE"""),23.0)</f>
        <v>23</v>
      </c>
      <c r="G12" s="43">
        <f>IFERROR(__xludf.DUMMYFUNCTION("""COMPUTED_VALUE"""),23.0)</f>
        <v>23</v>
      </c>
      <c r="H12" s="43">
        <f>IFERROR(__xludf.DUMMYFUNCTION("""COMPUTED_VALUE"""),23.0)</f>
        <v>23</v>
      </c>
      <c r="I12" s="43">
        <f>IFERROR(__xludf.DUMMYFUNCTION("""COMPUTED_VALUE"""),24.0)</f>
        <v>24</v>
      </c>
      <c r="J12" s="43">
        <f>IFERROR(__xludf.DUMMYFUNCTION("""COMPUTED_VALUE"""),29.0)</f>
        <v>29</v>
      </c>
      <c r="K12" s="43">
        <f>IFERROR(__xludf.DUMMYFUNCTION("""COMPUTED_VALUE"""),23.0)</f>
        <v>23</v>
      </c>
      <c r="M12" s="67">
        <f t="shared" si="2"/>
        <v>9</v>
      </c>
      <c r="N12" s="43" t="str">
        <f t="shared" ref="N12:W12" si="12">IFS(C12=1,"explore page",C12=4,"customise ch1",C12=33,"goto Q",C12=17,"custom selector",C12=23,"use country filter",C12=14,"expl country filter",C12=28,"use country filter",C12=5,"expl coontinent filter",C12=42,"read db title",C12=24,"use country filter",C12=15,"expl continent filter",C12=18,"custom selector",C12=34,"read aTitle",C12=22,"use continent filter",C12=30,"navigate country filter",C12=19,"custom selector",C12=29,"use country filter",C12=25,"use continent filter",C12="","")</f>
        <v>explore page</v>
      </c>
      <c r="O12" s="43" t="str">
        <f t="shared" si="12"/>
        <v>use country filter</v>
      </c>
      <c r="P12" s="43" t="str">
        <f t="shared" si="12"/>
        <v>expl country filter</v>
      </c>
      <c r="Q12" s="43" t="str">
        <f t="shared" si="12"/>
        <v>use country filter</v>
      </c>
      <c r="R12" s="43" t="str">
        <f t="shared" si="12"/>
        <v>use country filter</v>
      </c>
      <c r="S12" s="43" t="str">
        <f t="shared" si="12"/>
        <v>use country filter</v>
      </c>
      <c r="T12" s="43" t="str">
        <f t="shared" si="12"/>
        <v>use country filter</v>
      </c>
      <c r="U12" s="43" t="str">
        <f t="shared" si="12"/>
        <v>use country filter</v>
      </c>
      <c r="V12" s="43" t="str">
        <f t="shared" si="12"/>
        <v>use country filter</v>
      </c>
      <c r="W12" s="44" t="str">
        <f t="shared" si="12"/>
        <v/>
      </c>
      <c r="Y12" s="45">
        <v>24.0</v>
      </c>
      <c r="Z12" s="46" t="s">
        <v>61</v>
      </c>
      <c r="AA12" s="46" t="s">
        <v>62</v>
      </c>
    </row>
    <row r="13">
      <c r="A13" s="38" t="s">
        <v>185</v>
      </c>
      <c r="B13" s="10">
        <v>31.0</v>
      </c>
      <c r="C13" s="42">
        <f>IFERROR(__xludf.DUMMYFUNCTION("SPLIT(A13,"","")"),1.0)</f>
        <v>1</v>
      </c>
      <c r="D13" s="43">
        <f>IFERROR(__xludf.DUMMYFUNCTION("""COMPUTED_VALUE"""),14.0)</f>
        <v>14</v>
      </c>
      <c r="E13" s="43">
        <f>IFERROR(__xludf.DUMMYFUNCTION("""COMPUTED_VALUE"""),28.0)</f>
        <v>28</v>
      </c>
      <c r="F13" s="43">
        <f>IFERROR(__xludf.DUMMYFUNCTION("""COMPUTED_VALUE"""),14.0)</f>
        <v>14</v>
      </c>
      <c r="G13" s="43">
        <f>IFERROR(__xludf.DUMMYFUNCTION("""COMPUTED_VALUE"""),23.0)</f>
        <v>23</v>
      </c>
      <c r="H13" s="43">
        <f>IFERROR(__xludf.DUMMYFUNCTION("""COMPUTED_VALUE"""),23.0)</f>
        <v>23</v>
      </c>
      <c r="I13" s="43">
        <f>IFERROR(__xludf.DUMMYFUNCTION("""COMPUTED_VALUE"""),24.0)</f>
        <v>24</v>
      </c>
      <c r="J13" s="43">
        <f>IFERROR(__xludf.DUMMYFUNCTION("""COMPUTED_VALUE"""),29.0)</f>
        <v>29</v>
      </c>
      <c r="K13" s="43">
        <f>IFERROR(__xludf.DUMMYFUNCTION("""COMPUTED_VALUE"""),23.0)</f>
        <v>23</v>
      </c>
      <c r="M13" s="67">
        <f t="shared" si="2"/>
        <v>9</v>
      </c>
      <c r="N13" s="43" t="str">
        <f t="shared" ref="N13:W13" si="13">IFS(C13=1,"explore page",C13=4,"customise ch1",C13=33,"goto Q",C13=17,"custom selector",C13=23,"use country filter",C13=14,"expl country filter",C13=28,"use country filter",C13=5,"expl coontinent filter",C13=42,"read db title",C13=24,"use country filter",C13=15,"expl continent filter",C13=18,"custom selector",C13=34,"read aTitle",C13=22,"use continent filter",C13=30,"navigate country filter",C13=19,"custom selector",C13=29,"use country filter",C13=25,"use continent filter",C13="","")</f>
        <v>explore page</v>
      </c>
      <c r="O13" s="43" t="str">
        <f t="shared" si="13"/>
        <v>expl country filter</v>
      </c>
      <c r="P13" s="43" t="str">
        <f t="shared" si="13"/>
        <v>use country filter</v>
      </c>
      <c r="Q13" s="43" t="str">
        <f t="shared" si="13"/>
        <v>expl country filter</v>
      </c>
      <c r="R13" s="43" t="str">
        <f t="shared" si="13"/>
        <v>use country filter</v>
      </c>
      <c r="S13" s="43" t="str">
        <f t="shared" si="13"/>
        <v>use country filter</v>
      </c>
      <c r="T13" s="43" t="str">
        <f t="shared" si="13"/>
        <v>use country filter</v>
      </c>
      <c r="U13" s="43" t="str">
        <f t="shared" si="13"/>
        <v>use country filter</v>
      </c>
      <c r="V13" s="43" t="str">
        <f t="shared" si="13"/>
        <v>use country filter</v>
      </c>
      <c r="W13" s="44" t="str">
        <f t="shared" si="13"/>
        <v/>
      </c>
      <c r="Y13" s="45">
        <v>15.0</v>
      </c>
      <c r="Z13" s="46" t="s">
        <v>115</v>
      </c>
      <c r="AA13" s="46" t="s">
        <v>116</v>
      </c>
    </row>
    <row r="14">
      <c r="A14" s="38" t="s">
        <v>186</v>
      </c>
      <c r="B14" s="10">
        <v>30.0</v>
      </c>
      <c r="C14" s="42">
        <f>IFERROR(__xludf.DUMMYFUNCTION("SPLIT(A14,"","")"),1.0)</f>
        <v>1</v>
      </c>
      <c r="D14" s="43">
        <f>IFERROR(__xludf.DUMMYFUNCTION("""COMPUTED_VALUE"""),33.0)</f>
        <v>33</v>
      </c>
      <c r="E14" s="43">
        <f>IFERROR(__xludf.DUMMYFUNCTION("""COMPUTED_VALUE"""),42.0)</f>
        <v>42</v>
      </c>
      <c r="F14" s="43">
        <f>IFERROR(__xludf.DUMMYFUNCTION("""COMPUTED_VALUE"""),33.0)</f>
        <v>33</v>
      </c>
      <c r="M14" s="67">
        <f t="shared" si="2"/>
        <v>4</v>
      </c>
      <c r="N14" s="43" t="str">
        <f t="shared" ref="N14:W14" si="14">IFS(C14=1,"explore page",C14=4,"customise ch1",C14=33,"goto Q",C14=17,"custom selector",C14=23,"use country filter",C14=14,"expl country filter",C14=28,"use country filter",C14=5,"expl coontinent filter",C14=42,"read db title",C14=24,"use country filter",C14=15,"expl continent filter",C14=18,"custom selector",C14=34,"read aTitle",C14=22,"use continent filter",C14=30,"navigate country filter",C14=19,"custom selector",C14=29,"use country filter",C14=25,"use continent filter",C14="","")</f>
        <v>explore page</v>
      </c>
      <c r="O14" s="43" t="str">
        <f t="shared" si="14"/>
        <v>goto Q</v>
      </c>
      <c r="P14" s="43" t="str">
        <f t="shared" si="14"/>
        <v>read db title</v>
      </c>
      <c r="Q14" s="43" t="str">
        <f t="shared" si="14"/>
        <v>goto Q</v>
      </c>
      <c r="R14" s="43" t="str">
        <f t="shared" si="14"/>
        <v/>
      </c>
      <c r="S14" s="43" t="str">
        <f t="shared" si="14"/>
        <v/>
      </c>
      <c r="T14" s="43" t="str">
        <f t="shared" si="14"/>
        <v/>
      </c>
      <c r="U14" s="43" t="str">
        <f t="shared" si="14"/>
        <v/>
      </c>
      <c r="V14" s="43" t="str">
        <f t="shared" si="14"/>
        <v/>
      </c>
      <c r="W14" s="44" t="str">
        <f t="shared" si="14"/>
        <v/>
      </c>
      <c r="Y14" s="45">
        <v>18.0</v>
      </c>
      <c r="Z14" s="46" t="s">
        <v>125</v>
      </c>
      <c r="AA14" s="46" t="s">
        <v>107</v>
      </c>
    </row>
    <row r="15">
      <c r="A15" s="38" t="s">
        <v>187</v>
      </c>
      <c r="B15" s="10">
        <v>30.0</v>
      </c>
      <c r="C15" s="42">
        <f>IFERROR(__xludf.DUMMYFUNCTION("SPLIT(A15,"","")"),17.0)</f>
        <v>17</v>
      </c>
      <c r="D15" s="43">
        <f>IFERROR(__xludf.DUMMYFUNCTION("""COMPUTED_VALUE"""),18.0)</f>
        <v>18</v>
      </c>
      <c r="E15" s="43">
        <f>IFERROR(__xludf.DUMMYFUNCTION("""COMPUTED_VALUE"""),19.0)</f>
        <v>19</v>
      </c>
      <c r="F15" s="43">
        <f>IFERROR(__xludf.DUMMYFUNCTION("""COMPUTED_VALUE"""),17.0)</f>
        <v>17</v>
      </c>
      <c r="M15" s="67">
        <f t="shared" si="2"/>
        <v>4</v>
      </c>
      <c r="N15" s="43" t="str">
        <f t="shared" ref="N15:W15" si="15">IFS(C15=1,"explore page",C15=4,"customise ch1",C15=33,"goto Q",C15=17,"custom selector",C15=23,"use country filter",C15=14,"expl country filter",C15=28,"use country filter",C15=5,"expl coontinent filter",C15=42,"read db title",C15=24,"use country filter",C15=15,"expl continent filter",C15=18,"custom selector",C15=34,"read aTitle",C15=22,"use continent filter",C15=30,"navigate country filter",C15=19,"custom selector",C15=29,"use country filter",C15=25,"use continent filter",C15="","")</f>
        <v>custom selector</v>
      </c>
      <c r="O15" s="43" t="str">
        <f t="shared" si="15"/>
        <v>custom selector</v>
      </c>
      <c r="P15" s="43" t="str">
        <f t="shared" si="15"/>
        <v>custom selector</v>
      </c>
      <c r="Q15" s="43" t="str">
        <f t="shared" si="15"/>
        <v>custom selector</v>
      </c>
      <c r="R15" s="43" t="str">
        <f t="shared" si="15"/>
        <v/>
      </c>
      <c r="S15" s="43" t="str">
        <f t="shared" si="15"/>
        <v/>
      </c>
      <c r="T15" s="43" t="str">
        <f t="shared" si="15"/>
        <v/>
      </c>
      <c r="U15" s="43" t="str">
        <f t="shared" si="15"/>
        <v/>
      </c>
      <c r="V15" s="43" t="str">
        <f t="shared" si="15"/>
        <v/>
      </c>
      <c r="W15" s="44" t="str">
        <f t="shared" si="15"/>
        <v/>
      </c>
      <c r="Y15" s="45">
        <v>34.0</v>
      </c>
      <c r="Z15" s="46" t="s">
        <v>80</v>
      </c>
      <c r="AA15" s="46" t="s">
        <v>72</v>
      </c>
    </row>
    <row r="16">
      <c r="A16" s="38" t="s">
        <v>188</v>
      </c>
      <c r="B16" s="10">
        <v>30.0</v>
      </c>
      <c r="C16" s="42">
        <f>IFERROR(__xludf.DUMMYFUNCTION("SPLIT(A16,"","")"),1.0)</f>
        <v>1</v>
      </c>
      <c r="D16" s="43">
        <f>IFERROR(__xludf.DUMMYFUNCTION("""COMPUTED_VALUE"""),1.0)</f>
        <v>1</v>
      </c>
      <c r="E16" s="43">
        <f>IFERROR(__xludf.DUMMYFUNCTION("""COMPUTED_VALUE"""),33.0)</f>
        <v>33</v>
      </c>
      <c r="F16" s="43">
        <f>IFERROR(__xludf.DUMMYFUNCTION("""COMPUTED_VALUE"""),34.0)</f>
        <v>34</v>
      </c>
      <c r="M16" s="67">
        <f t="shared" si="2"/>
        <v>4</v>
      </c>
      <c r="N16" s="43" t="str">
        <f t="shared" ref="N16:W16" si="16">IFS(C16=1,"explore page",C16=4,"customise ch1",C16=33,"goto Q",C16=17,"custom selector",C16=23,"use country filter",C16=14,"expl country filter",C16=28,"use country filter",C16=5,"expl coontinent filter",C16=42,"read db title",C16=24,"use country filter",C16=15,"expl continent filter",C16=18,"custom selector",C16=34,"read aTitle",C16=22,"use continent filter",C16=30,"navigate country filter",C16=19,"custom selector",C16=29,"use country filter",C16=25,"use continent filter",C16="","")</f>
        <v>explore page</v>
      </c>
      <c r="O16" s="43" t="str">
        <f t="shared" si="16"/>
        <v>explore page</v>
      </c>
      <c r="P16" s="43" t="str">
        <f t="shared" si="16"/>
        <v>goto Q</v>
      </c>
      <c r="Q16" s="43" t="str">
        <f t="shared" si="16"/>
        <v>read aTitle</v>
      </c>
      <c r="R16" s="43" t="str">
        <f t="shared" si="16"/>
        <v/>
      </c>
      <c r="S16" s="43" t="str">
        <f t="shared" si="16"/>
        <v/>
      </c>
      <c r="T16" s="43" t="str">
        <f t="shared" si="16"/>
        <v/>
      </c>
      <c r="U16" s="43" t="str">
        <f t="shared" si="16"/>
        <v/>
      </c>
      <c r="V16" s="43" t="str">
        <f t="shared" si="16"/>
        <v/>
      </c>
      <c r="W16" s="44" t="str">
        <f t="shared" si="16"/>
        <v/>
      </c>
      <c r="Y16" s="45">
        <v>22.0</v>
      </c>
      <c r="Z16" s="46" t="s">
        <v>122</v>
      </c>
      <c r="AA16" s="46" t="s">
        <v>123</v>
      </c>
    </row>
    <row r="17">
      <c r="A17" s="38" t="s">
        <v>189</v>
      </c>
      <c r="B17" s="10">
        <v>30.0</v>
      </c>
      <c r="C17" s="42">
        <f>IFERROR(__xludf.DUMMYFUNCTION("SPLIT(A17,"","")"),1.0)</f>
        <v>1</v>
      </c>
      <c r="D17" s="43">
        <f>IFERROR(__xludf.DUMMYFUNCTION("""COMPUTED_VALUE"""),1.0)</f>
        <v>1</v>
      </c>
      <c r="E17" s="43">
        <f>IFERROR(__xludf.DUMMYFUNCTION("""COMPUTED_VALUE"""),33.0)</f>
        <v>33</v>
      </c>
      <c r="F17" s="43">
        <f>IFERROR(__xludf.DUMMYFUNCTION("""COMPUTED_VALUE"""),33.0)</f>
        <v>33</v>
      </c>
      <c r="M17" s="67">
        <f t="shared" si="2"/>
        <v>4</v>
      </c>
      <c r="N17" s="43" t="str">
        <f t="shared" ref="N17:W17" si="17">IFS(C17=1,"explore page",C17=4,"customise ch1",C17=33,"goto Q",C17=17,"custom selector",C17=23,"use country filter",C17=14,"expl country filter",C17=28,"use country filter",C17=5,"expl coontinent filter",C17=42,"read db title",C17=24,"use country filter",C17=15,"expl continent filter",C17=18,"custom selector",C17=34,"read aTitle",C17=22,"use continent filter",C17=30,"navigate country filter",C17=19,"custom selector",C17=29,"use country filter",C17=25,"use continent filter",C17="","")</f>
        <v>explore page</v>
      </c>
      <c r="O17" s="43" t="str">
        <f t="shared" si="17"/>
        <v>explore page</v>
      </c>
      <c r="P17" s="43" t="str">
        <f t="shared" si="17"/>
        <v>goto Q</v>
      </c>
      <c r="Q17" s="43" t="str">
        <f t="shared" si="17"/>
        <v>goto Q</v>
      </c>
      <c r="R17" s="43" t="str">
        <f t="shared" si="17"/>
        <v/>
      </c>
      <c r="S17" s="43" t="str">
        <f t="shared" si="17"/>
        <v/>
      </c>
      <c r="T17" s="43" t="str">
        <f t="shared" si="17"/>
        <v/>
      </c>
      <c r="U17" s="43" t="str">
        <f t="shared" si="17"/>
        <v/>
      </c>
      <c r="V17" s="43" t="str">
        <f t="shared" si="17"/>
        <v/>
      </c>
      <c r="W17" s="44" t="str">
        <f t="shared" si="17"/>
        <v/>
      </c>
      <c r="Y17" s="45">
        <v>30.0</v>
      </c>
      <c r="Z17" s="46" t="s">
        <v>190</v>
      </c>
      <c r="AA17" s="46" t="s">
        <v>191</v>
      </c>
    </row>
    <row r="18">
      <c r="A18" s="38" t="s">
        <v>192</v>
      </c>
      <c r="B18" s="10">
        <v>30.0</v>
      </c>
      <c r="C18" s="42">
        <f>IFERROR(__xludf.DUMMYFUNCTION("SPLIT(A18,"","")"),1.0)</f>
        <v>1</v>
      </c>
      <c r="D18" s="43">
        <f>IFERROR(__xludf.DUMMYFUNCTION("""COMPUTED_VALUE"""),1.0)</f>
        <v>1</v>
      </c>
      <c r="E18" s="43">
        <f>IFERROR(__xludf.DUMMYFUNCTION("""COMPUTED_VALUE"""),1.0)</f>
        <v>1</v>
      </c>
      <c r="F18" s="43">
        <f>IFERROR(__xludf.DUMMYFUNCTION("""COMPUTED_VALUE"""),33.0)</f>
        <v>33</v>
      </c>
      <c r="M18" s="67">
        <f t="shared" si="2"/>
        <v>4</v>
      </c>
      <c r="N18" s="43" t="str">
        <f t="shared" ref="N18:W18" si="18">IFS(C18=1,"explore page",C18=4,"customise ch1",C18=33,"goto Q",C18=17,"custom selector",C18=23,"use country filter",C18=14,"expl country filter",C18=28,"use country filter",C18=5,"expl coontinent filter",C18=42,"read db title",C18=24,"use country filter",C18=15,"expl continent filter",C18=18,"custom selector",C18=34,"read aTitle",C18=22,"use continent filter",C18=30,"navigate country filter",C18=19,"custom selector",C18=29,"use country filter",C18=25,"use continent filter",C18="","")</f>
        <v>explore page</v>
      </c>
      <c r="O18" s="43" t="str">
        <f t="shared" si="18"/>
        <v>explore page</v>
      </c>
      <c r="P18" s="43" t="str">
        <f t="shared" si="18"/>
        <v>explore page</v>
      </c>
      <c r="Q18" s="43" t="str">
        <f t="shared" si="18"/>
        <v>goto Q</v>
      </c>
      <c r="R18" s="43" t="str">
        <f t="shared" si="18"/>
        <v/>
      </c>
      <c r="S18" s="43" t="str">
        <f t="shared" si="18"/>
        <v/>
      </c>
      <c r="T18" s="43" t="str">
        <f t="shared" si="18"/>
        <v/>
      </c>
      <c r="U18" s="43" t="str">
        <f t="shared" si="18"/>
        <v/>
      </c>
      <c r="V18" s="43" t="str">
        <f t="shared" si="18"/>
        <v/>
      </c>
      <c r="W18" s="44" t="str">
        <f t="shared" si="18"/>
        <v/>
      </c>
      <c r="Y18" s="45">
        <v>19.0</v>
      </c>
      <c r="Z18" s="46" t="s">
        <v>130</v>
      </c>
      <c r="AA18" s="46" t="s">
        <v>107</v>
      </c>
    </row>
    <row r="19">
      <c r="A19" s="38" t="s">
        <v>193</v>
      </c>
      <c r="B19" s="10">
        <v>30.0</v>
      </c>
      <c r="C19" s="42">
        <f>IFERROR(__xludf.DUMMYFUNCTION("SPLIT(A19,"","")"),4.0)</f>
        <v>4</v>
      </c>
      <c r="D19" s="43">
        <f>IFERROR(__xludf.DUMMYFUNCTION("""COMPUTED_VALUE"""),1.0)</f>
        <v>1</v>
      </c>
      <c r="E19" s="43">
        <f>IFERROR(__xludf.DUMMYFUNCTION("""COMPUTED_VALUE"""),1.0)</f>
        <v>1</v>
      </c>
      <c r="F19" s="43">
        <f>IFERROR(__xludf.DUMMYFUNCTION("""COMPUTED_VALUE"""),1.0)</f>
        <v>1</v>
      </c>
      <c r="M19" s="67">
        <f t="shared" si="2"/>
        <v>4</v>
      </c>
      <c r="N19" s="43" t="str">
        <f t="shared" ref="N19:W19" si="19">IFS(C19=1,"explore page",C19=4,"customise ch1",C19=33,"goto Q",C19=17,"custom selector",C19=23,"use country filter",C19=14,"expl country filter",C19=28,"use country filter",C19=5,"expl coontinent filter",C19=42,"read db title",C19=24,"use country filter",C19=15,"expl continent filter",C19=18,"custom selector",C19=34,"read aTitle",C19=22,"use continent filter",C19=30,"navigate country filter",C19=19,"custom selector",C19=29,"use country filter",C19=25,"use continent filter",C19="","")</f>
        <v>customise ch1</v>
      </c>
      <c r="O19" s="43" t="str">
        <f t="shared" si="19"/>
        <v>explore page</v>
      </c>
      <c r="P19" s="43" t="str">
        <f t="shared" si="19"/>
        <v>explore page</v>
      </c>
      <c r="Q19" s="43" t="str">
        <f t="shared" si="19"/>
        <v>explore page</v>
      </c>
      <c r="R19" s="43" t="str">
        <f t="shared" si="19"/>
        <v/>
      </c>
      <c r="S19" s="43" t="str">
        <f t="shared" si="19"/>
        <v/>
      </c>
      <c r="T19" s="43" t="str">
        <f t="shared" si="19"/>
        <v/>
      </c>
      <c r="U19" s="43" t="str">
        <f t="shared" si="19"/>
        <v/>
      </c>
      <c r="V19" s="43" t="str">
        <f t="shared" si="19"/>
        <v/>
      </c>
      <c r="W19" s="44" t="str">
        <f t="shared" si="19"/>
        <v/>
      </c>
      <c r="Y19" s="45">
        <v>29.0</v>
      </c>
      <c r="Z19" s="46" t="s">
        <v>132</v>
      </c>
      <c r="AA19" s="46" t="s">
        <v>62</v>
      </c>
    </row>
    <row r="20">
      <c r="A20" s="38" t="s">
        <v>194</v>
      </c>
      <c r="B20" s="10">
        <v>30.0</v>
      </c>
      <c r="C20" s="42">
        <f>IFERROR(__xludf.DUMMYFUNCTION("SPLIT(A20,"","")"),1.0)</f>
        <v>1</v>
      </c>
      <c r="D20" s="43">
        <f>IFERROR(__xludf.DUMMYFUNCTION("""COMPUTED_VALUE"""),5.0)</f>
        <v>5</v>
      </c>
      <c r="E20" s="43">
        <f>IFERROR(__xludf.DUMMYFUNCTION("""COMPUTED_VALUE"""),1.0)</f>
        <v>1</v>
      </c>
      <c r="F20" s="43">
        <f>IFERROR(__xludf.DUMMYFUNCTION("""COMPUTED_VALUE"""),33.0)</f>
        <v>33</v>
      </c>
      <c r="G20" s="43">
        <f>IFERROR(__xludf.DUMMYFUNCTION("""COMPUTED_VALUE"""),42.0)</f>
        <v>42</v>
      </c>
      <c r="M20" s="67">
        <f t="shared" si="2"/>
        <v>5</v>
      </c>
      <c r="N20" s="43" t="str">
        <f t="shared" ref="N20:W20" si="20">IFS(C20=1,"explore page",C20=4,"customise ch1",C20=33,"goto Q",C20=17,"custom selector",C20=23,"use country filter",C20=14,"expl country filter",C20=28,"use country filter",C20=5,"expl coontinent filter",C20=42,"read db title",C20=24,"use country filter",C20=15,"expl continent filter",C20=18,"custom selector",C20=34,"read aTitle",C20=22,"use continent filter",C20=30,"navigate country filter",C20=19,"custom selector",C20=29,"use country filter",C20=25,"use continent filter",C20="","")</f>
        <v>explore page</v>
      </c>
      <c r="O20" s="43" t="str">
        <f t="shared" si="20"/>
        <v>expl coontinent filter</v>
      </c>
      <c r="P20" s="43" t="str">
        <f t="shared" si="20"/>
        <v>explore page</v>
      </c>
      <c r="Q20" s="43" t="str">
        <f t="shared" si="20"/>
        <v>goto Q</v>
      </c>
      <c r="R20" s="43" t="str">
        <f t="shared" si="20"/>
        <v>read db title</v>
      </c>
      <c r="S20" s="43" t="str">
        <f t="shared" si="20"/>
        <v/>
      </c>
      <c r="T20" s="43" t="str">
        <f t="shared" si="20"/>
        <v/>
      </c>
      <c r="U20" s="43" t="str">
        <f t="shared" si="20"/>
        <v/>
      </c>
      <c r="V20" s="43" t="str">
        <f t="shared" si="20"/>
        <v/>
      </c>
      <c r="W20" s="44" t="str">
        <f t="shared" si="20"/>
        <v/>
      </c>
      <c r="Y20" s="45">
        <v>25.0</v>
      </c>
      <c r="Z20" s="46" t="s">
        <v>134</v>
      </c>
      <c r="AA20" s="46" t="s">
        <v>123</v>
      </c>
    </row>
    <row r="21">
      <c r="A21" s="38" t="s">
        <v>195</v>
      </c>
      <c r="B21" s="10">
        <v>30.0</v>
      </c>
      <c r="C21" s="42">
        <f>IFERROR(__xludf.DUMMYFUNCTION("SPLIT(A21,"","")"),23.0)</f>
        <v>23</v>
      </c>
      <c r="D21" s="43">
        <f>IFERROR(__xludf.DUMMYFUNCTION("""COMPUTED_VALUE"""),24.0)</f>
        <v>24</v>
      </c>
      <c r="E21" s="43">
        <f>IFERROR(__xludf.DUMMYFUNCTION("""COMPUTED_VALUE"""),23.0)</f>
        <v>23</v>
      </c>
      <c r="F21" s="43">
        <f>IFERROR(__xludf.DUMMYFUNCTION("""COMPUTED_VALUE"""),1.0)</f>
        <v>1</v>
      </c>
      <c r="G21" s="43">
        <f>IFERROR(__xludf.DUMMYFUNCTION("""COMPUTED_VALUE"""),1.0)</f>
        <v>1</v>
      </c>
      <c r="M21" s="67">
        <f t="shared" si="2"/>
        <v>5</v>
      </c>
      <c r="N21" s="43" t="str">
        <f t="shared" ref="N21:W21" si="21">IFS(C21=1,"explore page",C21=4,"customise ch1",C21=33,"goto Q",C21=17,"custom selector",C21=23,"use country filter",C21=14,"expl country filter",C21=28,"use country filter",C21=5,"expl coontinent filter",C21=42,"read db title",C21=24,"use country filter",C21=15,"expl continent filter",C21=18,"custom selector",C21=34,"read aTitle",C21=22,"use continent filter",C21=30,"navigate country filter",C21=19,"custom selector",C21=29,"use country filter",C21=25,"use continent filter",C21="","")</f>
        <v>use country filter</v>
      </c>
      <c r="O21" s="43" t="str">
        <f t="shared" si="21"/>
        <v>use country filter</v>
      </c>
      <c r="P21" s="43" t="str">
        <f t="shared" si="21"/>
        <v>use country filter</v>
      </c>
      <c r="Q21" s="43" t="str">
        <f t="shared" si="21"/>
        <v>explore page</v>
      </c>
      <c r="R21" s="43" t="str">
        <f t="shared" si="21"/>
        <v>explore page</v>
      </c>
      <c r="S21" s="43" t="str">
        <f t="shared" si="21"/>
        <v/>
      </c>
      <c r="T21" s="43" t="str">
        <f t="shared" si="21"/>
        <v/>
      </c>
      <c r="U21" s="43" t="str">
        <f t="shared" si="21"/>
        <v/>
      </c>
      <c r="V21" s="43" t="str">
        <f t="shared" si="21"/>
        <v/>
      </c>
      <c r="W21" s="44" t="str">
        <f t="shared" si="21"/>
        <v/>
      </c>
    </row>
    <row r="22">
      <c r="A22" s="38" t="s">
        <v>196</v>
      </c>
      <c r="B22" s="10">
        <v>30.0</v>
      </c>
      <c r="C22" s="42">
        <f>IFERROR(__xludf.DUMMYFUNCTION("SPLIT(A22,"","")"),4.0)</f>
        <v>4</v>
      </c>
      <c r="D22" s="43">
        <f>IFERROR(__xludf.DUMMYFUNCTION("""COMPUTED_VALUE"""),1.0)</f>
        <v>1</v>
      </c>
      <c r="E22" s="43">
        <f>IFERROR(__xludf.DUMMYFUNCTION("""COMPUTED_VALUE"""),5.0)</f>
        <v>5</v>
      </c>
      <c r="F22" s="43">
        <f>IFERROR(__xludf.DUMMYFUNCTION("""COMPUTED_VALUE"""),1.0)</f>
        <v>1</v>
      </c>
      <c r="G22" s="43">
        <f>IFERROR(__xludf.DUMMYFUNCTION("""COMPUTED_VALUE"""),33.0)</f>
        <v>33</v>
      </c>
      <c r="M22" s="67">
        <f t="shared" si="2"/>
        <v>5</v>
      </c>
      <c r="N22" s="43" t="str">
        <f t="shared" ref="N22:W22" si="22">IFS(C22=1,"explore page",C22=4,"customise ch1",C22=33,"goto Q",C22=17,"custom selector",C22=23,"use country filter",C22=14,"expl country filter",C22=28,"use country filter",C22=5,"expl coontinent filter",C22=42,"read db title",C22=24,"use country filter",C22=15,"expl continent filter",C22=18,"custom selector",C22=34,"read aTitle",C22=22,"use continent filter",C22=30,"navigate country filter",C22=19,"custom selector",C22=29,"use country filter",C22=25,"use continent filter",C22="","")</f>
        <v>customise ch1</v>
      </c>
      <c r="O22" s="43" t="str">
        <f t="shared" si="22"/>
        <v>explore page</v>
      </c>
      <c r="P22" s="43" t="str">
        <f t="shared" si="22"/>
        <v>expl coontinent filter</v>
      </c>
      <c r="Q22" s="43" t="str">
        <f t="shared" si="22"/>
        <v>explore page</v>
      </c>
      <c r="R22" s="43" t="str">
        <f t="shared" si="22"/>
        <v>goto Q</v>
      </c>
      <c r="S22" s="43" t="str">
        <f t="shared" si="22"/>
        <v/>
      </c>
      <c r="T22" s="43" t="str">
        <f t="shared" si="22"/>
        <v/>
      </c>
      <c r="U22" s="43" t="str">
        <f t="shared" si="22"/>
        <v/>
      </c>
      <c r="V22" s="43" t="str">
        <f t="shared" si="22"/>
        <v/>
      </c>
      <c r="W22" s="44" t="str">
        <f t="shared" si="22"/>
        <v/>
      </c>
      <c r="AA22" s="10"/>
    </row>
    <row r="23">
      <c r="A23" s="38" t="s">
        <v>197</v>
      </c>
      <c r="B23" s="10">
        <v>30.0</v>
      </c>
      <c r="C23" s="42">
        <f>IFERROR(__xludf.DUMMYFUNCTION("SPLIT(A23,"","")"),23.0)</f>
        <v>23</v>
      </c>
      <c r="D23" s="43">
        <f>IFERROR(__xludf.DUMMYFUNCTION("""COMPUTED_VALUE"""),23.0)</f>
        <v>23</v>
      </c>
      <c r="E23" s="43">
        <f>IFERROR(__xludf.DUMMYFUNCTION("""COMPUTED_VALUE"""),23.0)</f>
        <v>23</v>
      </c>
      <c r="F23" s="43">
        <f>IFERROR(__xludf.DUMMYFUNCTION("""COMPUTED_VALUE"""),23.0)</f>
        <v>23</v>
      </c>
      <c r="G23" s="43">
        <f>IFERROR(__xludf.DUMMYFUNCTION("""COMPUTED_VALUE"""),23.0)</f>
        <v>23</v>
      </c>
      <c r="H23" s="43">
        <f>IFERROR(__xludf.DUMMYFUNCTION("""COMPUTED_VALUE"""),24.0)</f>
        <v>24</v>
      </c>
      <c r="I23" s="43">
        <f>IFERROR(__xludf.DUMMYFUNCTION("""COMPUTED_VALUE"""),29.0)</f>
        <v>29</v>
      </c>
      <c r="J23" s="43">
        <f>IFERROR(__xludf.DUMMYFUNCTION("""COMPUTED_VALUE"""),23.0)</f>
        <v>23</v>
      </c>
      <c r="M23" s="67">
        <f t="shared" si="2"/>
        <v>8</v>
      </c>
      <c r="N23" s="43" t="str">
        <f t="shared" ref="N23:W23" si="23">IFS(C23=1,"explore page",C23=4,"customise ch1",C23=33,"goto Q",C23=17,"custom selector",C23=23,"use country filter",C23=14,"expl country filter",C23=28,"use country filter",C23=5,"expl coontinent filter",C23=42,"read db title",C23=24,"use country filter",C23=15,"expl continent filter",C23=18,"custom selector",C23=34,"read aTitle",C23=22,"use continent filter",C23=30,"navigate country filter",C23=19,"custom selector",C23=29,"use country filter",C23=25,"use continent filter",C23="","")</f>
        <v>use country filter</v>
      </c>
      <c r="O23" s="43" t="str">
        <f t="shared" si="23"/>
        <v>use country filter</v>
      </c>
      <c r="P23" s="43" t="str">
        <f t="shared" si="23"/>
        <v>use country filter</v>
      </c>
      <c r="Q23" s="43" t="str">
        <f t="shared" si="23"/>
        <v>use country filter</v>
      </c>
      <c r="R23" s="43" t="str">
        <f t="shared" si="23"/>
        <v>use country filter</v>
      </c>
      <c r="S23" s="43" t="str">
        <f t="shared" si="23"/>
        <v>use country filter</v>
      </c>
      <c r="T23" s="43" t="str">
        <f t="shared" si="23"/>
        <v>use country filter</v>
      </c>
      <c r="U23" s="43" t="str">
        <f t="shared" si="23"/>
        <v>use country filter</v>
      </c>
      <c r="V23" s="43" t="str">
        <f t="shared" si="23"/>
        <v/>
      </c>
      <c r="W23" s="44" t="str">
        <f t="shared" si="23"/>
        <v/>
      </c>
      <c r="AA23" s="10"/>
    </row>
    <row r="24">
      <c r="A24" s="38" t="s">
        <v>198</v>
      </c>
      <c r="B24" s="10">
        <v>30.0</v>
      </c>
      <c r="C24" s="42">
        <f>IFERROR(__xludf.DUMMYFUNCTION("SPLIT(A24,"","")"),1.0)</f>
        <v>1</v>
      </c>
      <c r="D24" s="43">
        <f>IFERROR(__xludf.DUMMYFUNCTION("""COMPUTED_VALUE"""),14.0)</f>
        <v>14</v>
      </c>
      <c r="E24" s="43">
        <f>IFERROR(__xludf.DUMMYFUNCTION("""COMPUTED_VALUE"""),23.0)</f>
        <v>23</v>
      </c>
      <c r="F24" s="43">
        <f>IFERROR(__xludf.DUMMYFUNCTION("""COMPUTED_VALUE"""),23.0)</f>
        <v>23</v>
      </c>
      <c r="G24" s="43">
        <f>IFERROR(__xludf.DUMMYFUNCTION("""COMPUTED_VALUE"""),23.0)</f>
        <v>23</v>
      </c>
      <c r="H24" s="43">
        <f>IFERROR(__xludf.DUMMYFUNCTION("""COMPUTED_VALUE"""),24.0)</f>
        <v>24</v>
      </c>
      <c r="I24" s="43">
        <f>IFERROR(__xludf.DUMMYFUNCTION("""COMPUTED_VALUE"""),29.0)</f>
        <v>29</v>
      </c>
      <c r="J24" s="43">
        <f>IFERROR(__xludf.DUMMYFUNCTION("""COMPUTED_VALUE"""),23.0)</f>
        <v>23</v>
      </c>
      <c r="M24" s="67">
        <f t="shared" si="2"/>
        <v>8</v>
      </c>
      <c r="N24" s="43" t="str">
        <f t="shared" ref="N24:W24" si="24">IFS(C24=1,"explore page",C24=4,"customise ch1",C24=33,"goto Q",C24=17,"custom selector",C24=23,"use country filter",C24=14,"expl country filter",C24=28,"use country filter",C24=5,"expl coontinent filter",C24=42,"read db title",C24=24,"use country filter",C24=15,"expl continent filter",C24=18,"custom selector",C24=34,"read aTitle",C24=22,"use continent filter",C24=30,"navigate country filter",C24=19,"custom selector",C24=29,"use country filter",C24=25,"use continent filter",C24="","")</f>
        <v>explore page</v>
      </c>
      <c r="O24" s="43" t="str">
        <f t="shared" si="24"/>
        <v>expl country filter</v>
      </c>
      <c r="P24" s="43" t="str">
        <f t="shared" si="24"/>
        <v>use country filter</v>
      </c>
      <c r="Q24" s="43" t="str">
        <f t="shared" si="24"/>
        <v>use country filter</v>
      </c>
      <c r="R24" s="43" t="str">
        <f t="shared" si="24"/>
        <v>use country filter</v>
      </c>
      <c r="S24" s="43" t="str">
        <f t="shared" si="24"/>
        <v>use country filter</v>
      </c>
      <c r="T24" s="43" t="str">
        <f t="shared" si="24"/>
        <v>use country filter</v>
      </c>
      <c r="U24" s="43" t="str">
        <f t="shared" si="24"/>
        <v>use country filter</v>
      </c>
      <c r="V24" s="43" t="str">
        <f t="shared" si="24"/>
        <v/>
      </c>
      <c r="W24" s="44" t="str">
        <f t="shared" si="24"/>
        <v/>
      </c>
      <c r="AA24" s="10"/>
    </row>
    <row r="25">
      <c r="A25" s="38" t="s">
        <v>199</v>
      </c>
      <c r="B25" s="10">
        <v>30.0</v>
      </c>
      <c r="C25" s="42">
        <f>IFERROR(__xludf.DUMMYFUNCTION("SPLIT(A25,"","")"),23.0)</f>
        <v>23</v>
      </c>
      <c r="D25" s="43">
        <f>IFERROR(__xludf.DUMMYFUNCTION("""COMPUTED_VALUE"""),23.0)</f>
        <v>23</v>
      </c>
      <c r="E25" s="43">
        <f>IFERROR(__xludf.DUMMYFUNCTION("""COMPUTED_VALUE"""),24.0)</f>
        <v>24</v>
      </c>
      <c r="F25" s="43">
        <f>IFERROR(__xludf.DUMMYFUNCTION("""COMPUTED_VALUE"""),29.0)</f>
        <v>29</v>
      </c>
      <c r="G25" s="43">
        <f>IFERROR(__xludf.DUMMYFUNCTION("""COMPUTED_VALUE"""),23.0)</f>
        <v>23</v>
      </c>
      <c r="H25" s="43">
        <f>IFERROR(__xludf.DUMMYFUNCTION("""COMPUTED_VALUE"""),23.0)</f>
        <v>23</v>
      </c>
      <c r="I25" s="43">
        <f>IFERROR(__xludf.DUMMYFUNCTION("""COMPUTED_VALUE"""),24.0)</f>
        <v>24</v>
      </c>
      <c r="J25" s="43">
        <f>IFERROR(__xludf.DUMMYFUNCTION("""COMPUTED_VALUE"""),29.0)</f>
        <v>29</v>
      </c>
      <c r="K25" s="43">
        <f>IFERROR(__xludf.DUMMYFUNCTION("""COMPUTED_VALUE"""),23.0)</f>
        <v>23</v>
      </c>
      <c r="M25" s="67">
        <f t="shared" si="2"/>
        <v>9</v>
      </c>
      <c r="N25" s="43" t="str">
        <f t="shared" ref="N25:W25" si="25">IFS(C25=1,"explore page",C25=4,"customise ch1",C25=33,"goto Q",C25=17,"custom selector",C25=23,"use country filter",C25=14,"expl country filter",C25=28,"use country filter",C25=5,"expl coontinent filter",C25=42,"read db title",C25=24,"use country filter",C25=15,"expl continent filter",C25=18,"custom selector",C25=34,"read aTitle",C25=22,"use continent filter",C25=30,"navigate country filter",C25=19,"custom selector",C25=29,"use country filter",C25=25,"use continent filter",C25="","")</f>
        <v>use country filter</v>
      </c>
      <c r="O25" s="43" t="str">
        <f t="shared" si="25"/>
        <v>use country filter</v>
      </c>
      <c r="P25" s="43" t="str">
        <f t="shared" si="25"/>
        <v>use country filter</v>
      </c>
      <c r="Q25" s="43" t="str">
        <f t="shared" si="25"/>
        <v>use country filter</v>
      </c>
      <c r="R25" s="43" t="str">
        <f t="shared" si="25"/>
        <v>use country filter</v>
      </c>
      <c r="S25" s="43" t="str">
        <f t="shared" si="25"/>
        <v>use country filter</v>
      </c>
      <c r="T25" s="43" t="str">
        <f t="shared" si="25"/>
        <v>use country filter</v>
      </c>
      <c r="U25" s="43" t="str">
        <f t="shared" si="25"/>
        <v>use country filter</v>
      </c>
      <c r="V25" s="43" t="str">
        <f t="shared" si="25"/>
        <v>use country filter</v>
      </c>
      <c r="W25" s="44" t="str">
        <f t="shared" si="25"/>
        <v/>
      </c>
      <c r="AA25" s="10"/>
    </row>
    <row r="26">
      <c r="A26" s="38" t="s">
        <v>200</v>
      </c>
      <c r="B26" s="10">
        <v>29.0</v>
      </c>
      <c r="C26" s="42">
        <f>IFERROR(__xludf.DUMMYFUNCTION("SPLIT(A26,"","")"),1.0)</f>
        <v>1</v>
      </c>
      <c r="D26" s="43">
        <f>IFERROR(__xludf.DUMMYFUNCTION("""COMPUTED_VALUE"""),1.0)</f>
        <v>1</v>
      </c>
      <c r="E26" s="43">
        <f>IFERROR(__xludf.DUMMYFUNCTION("""COMPUTED_VALUE"""),42.0)</f>
        <v>42</v>
      </c>
      <c r="F26" s="43">
        <f>IFERROR(__xludf.DUMMYFUNCTION("""COMPUTED_VALUE"""),34.0)</f>
        <v>34</v>
      </c>
      <c r="M26" s="67">
        <f t="shared" si="2"/>
        <v>4</v>
      </c>
      <c r="N26" s="43" t="str">
        <f t="shared" ref="N26:W26" si="26">IFS(C26=1,"explore page",C26=4,"customise ch1",C26=33,"goto Q",C26=17,"custom selector",C26=23,"use country filter",C26=14,"expl country filter",C26=28,"use country filter",C26=5,"expl coontinent filter",C26=42,"read db title",C26=24,"use country filter",C26=15,"expl continent filter",C26=18,"custom selector",C26=34,"read aTitle",C26=22,"use continent filter",C26=30,"navigate country filter",C26=19,"custom selector",C26=29,"use country filter",C26=25,"use continent filter",C26="","")</f>
        <v>explore page</v>
      </c>
      <c r="O26" s="43" t="str">
        <f t="shared" si="26"/>
        <v>explore page</v>
      </c>
      <c r="P26" s="43" t="str">
        <f t="shared" si="26"/>
        <v>read db title</v>
      </c>
      <c r="Q26" s="43" t="str">
        <f t="shared" si="26"/>
        <v>read aTitle</v>
      </c>
      <c r="R26" s="43" t="str">
        <f t="shared" si="26"/>
        <v/>
      </c>
      <c r="S26" s="43" t="str">
        <f t="shared" si="26"/>
        <v/>
      </c>
      <c r="T26" s="43" t="str">
        <f t="shared" si="26"/>
        <v/>
      </c>
      <c r="U26" s="43" t="str">
        <f t="shared" si="26"/>
        <v/>
      </c>
      <c r="V26" s="43" t="str">
        <f t="shared" si="26"/>
        <v/>
      </c>
      <c r="W26" s="44" t="str">
        <f t="shared" si="26"/>
        <v/>
      </c>
      <c r="AA26" s="10"/>
    </row>
    <row r="27">
      <c r="A27" s="38" t="s">
        <v>201</v>
      </c>
      <c r="B27" s="10">
        <v>29.0</v>
      </c>
      <c r="C27" s="42">
        <f>IFERROR(__xludf.DUMMYFUNCTION("SPLIT(A27,"","")"),23.0)</f>
        <v>23</v>
      </c>
      <c r="D27" s="43">
        <f>IFERROR(__xludf.DUMMYFUNCTION("""COMPUTED_VALUE"""),23.0)</f>
        <v>23</v>
      </c>
      <c r="E27" s="43">
        <f>IFERROR(__xludf.DUMMYFUNCTION("""COMPUTED_VALUE"""),1.0)</f>
        <v>1</v>
      </c>
      <c r="F27" s="43">
        <f>IFERROR(__xludf.DUMMYFUNCTION("""COMPUTED_VALUE"""),1.0)</f>
        <v>1</v>
      </c>
      <c r="M27" s="67">
        <f t="shared" si="2"/>
        <v>4</v>
      </c>
      <c r="N27" s="43" t="str">
        <f t="shared" ref="N27:W27" si="27">IFS(C27=1,"explore page",C27=4,"customise ch1",C27=33,"goto Q",C27=17,"custom selector",C27=23,"use country filter",C27=14,"expl country filter",C27=28,"use country filter",C27=5,"expl coontinent filter",C27=42,"read db title",C27=24,"use country filter",C27=15,"expl continent filter",C27=18,"custom selector",C27=34,"read aTitle",C27=22,"use continent filter",C27=30,"navigate country filter",C27=19,"custom selector",C27=29,"use country filter",C27=25,"use continent filter",C27="","")</f>
        <v>use country filter</v>
      </c>
      <c r="O27" s="43" t="str">
        <f t="shared" si="27"/>
        <v>use country filter</v>
      </c>
      <c r="P27" s="43" t="str">
        <f t="shared" si="27"/>
        <v>explore page</v>
      </c>
      <c r="Q27" s="43" t="str">
        <f t="shared" si="27"/>
        <v>explore page</v>
      </c>
      <c r="R27" s="43" t="str">
        <f t="shared" si="27"/>
        <v/>
      </c>
      <c r="S27" s="43" t="str">
        <f t="shared" si="27"/>
        <v/>
      </c>
      <c r="T27" s="43" t="str">
        <f t="shared" si="27"/>
        <v/>
      </c>
      <c r="U27" s="43" t="str">
        <f t="shared" si="27"/>
        <v/>
      </c>
      <c r="V27" s="43" t="str">
        <f t="shared" si="27"/>
        <v/>
      </c>
      <c r="W27" s="44" t="str">
        <f t="shared" si="27"/>
        <v/>
      </c>
      <c r="AA27" s="10"/>
    </row>
    <row r="28">
      <c r="A28" s="38" t="s">
        <v>202</v>
      </c>
      <c r="B28" s="10">
        <v>29.0</v>
      </c>
      <c r="C28" s="42">
        <f>IFERROR(__xludf.DUMMYFUNCTION("SPLIT(A28,"","")"),1.0)</f>
        <v>1</v>
      </c>
      <c r="D28" s="43">
        <f>IFERROR(__xludf.DUMMYFUNCTION("""COMPUTED_VALUE"""),1.0)</f>
        <v>1</v>
      </c>
      <c r="E28" s="43">
        <f>IFERROR(__xludf.DUMMYFUNCTION("""COMPUTED_VALUE"""),1.0)</f>
        <v>1</v>
      </c>
      <c r="F28" s="43">
        <f>IFERROR(__xludf.DUMMYFUNCTION("""COMPUTED_VALUE"""),5.0)</f>
        <v>5</v>
      </c>
      <c r="M28" s="67">
        <f t="shared" si="2"/>
        <v>4</v>
      </c>
      <c r="N28" s="43" t="str">
        <f t="shared" ref="N28:W28" si="28">IFS(C28=1,"explore page",C28=4,"customise ch1",C28=33,"goto Q",C28=17,"custom selector",C28=23,"use country filter",C28=14,"expl country filter",C28=28,"use country filter",C28=5,"expl coontinent filter",C28=42,"read db title",C28=24,"use country filter",C28=15,"expl continent filter",C28=18,"custom selector",C28=34,"read aTitle",C28=22,"use continent filter",C28=30,"navigate country filter",C28=19,"custom selector",C28=29,"use country filter",C28=25,"use continent filter",C28="","")</f>
        <v>explore page</v>
      </c>
      <c r="O28" s="43" t="str">
        <f t="shared" si="28"/>
        <v>explore page</v>
      </c>
      <c r="P28" s="43" t="str">
        <f t="shared" si="28"/>
        <v>explore page</v>
      </c>
      <c r="Q28" s="43" t="str">
        <f t="shared" si="28"/>
        <v>expl coontinent filter</v>
      </c>
      <c r="R28" s="43" t="str">
        <f t="shared" si="28"/>
        <v/>
      </c>
      <c r="S28" s="43" t="str">
        <f t="shared" si="28"/>
        <v/>
      </c>
      <c r="T28" s="43" t="str">
        <f t="shared" si="28"/>
        <v/>
      </c>
      <c r="U28" s="43" t="str">
        <f t="shared" si="28"/>
        <v/>
      </c>
      <c r="V28" s="43" t="str">
        <f t="shared" si="28"/>
        <v/>
      </c>
      <c r="W28" s="44" t="str">
        <f t="shared" si="28"/>
        <v/>
      </c>
      <c r="AA28" s="10"/>
    </row>
    <row r="29">
      <c r="A29" s="38" t="s">
        <v>203</v>
      </c>
      <c r="B29" s="10">
        <v>29.0</v>
      </c>
      <c r="C29" s="42">
        <f>IFERROR(__xludf.DUMMYFUNCTION("SPLIT(A29,"","")"),1.0)</f>
        <v>1</v>
      </c>
      <c r="D29" s="43">
        <f>IFERROR(__xludf.DUMMYFUNCTION("""COMPUTED_VALUE"""),33.0)</f>
        <v>33</v>
      </c>
      <c r="E29" s="43">
        <f>IFERROR(__xludf.DUMMYFUNCTION("""COMPUTED_VALUE"""),42.0)</f>
        <v>42</v>
      </c>
      <c r="F29" s="43">
        <f>IFERROR(__xludf.DUMMYFUNCTION("""COMPUTED_VALUE"""),34.0)</f>
        <v>34</v>
      </c>
      <c r="G29" s="43">
        <f>IFERROR(__xludf.DUMMYFUNCTION("""COMPUTED_VALUE"""),1.0)</f>
        <v>1</v>
      </c>
      <c r="M29" s="67">
        <f t="shared" si="2"/>
        <v>5</v>
      </c>
      <c r="N29" s="43" t="str">
        <f t="shared" ref="N29:W29" si="29">IFS(C29=1,"explore page",C29=4,"customise ch1",C29=33,"goto Q",C29=17,"custom selector",C29=23,"use country filter",C29=14,"expl country filter",C29=28,"use country filter",C29=5,"expl coontinent filter",C29=42,"read db title",C29=24,"use country filter",C29=15,"expl continent filter",C29=18,"custom selector",C29=34,"read aTitle",C29=22,"use continent filter",C29=30,"navigate country filter",C29=19,"custom selector",C29=29,"use country filter",C29=25,"use continent filter",C29="","")</f>
        <v>explore page</v>
      </c>
      <c r="O29" s="43" t="str">
        <f t="shared" si="29"/>
        <v>goto Q</v>
      </c>
      <c r="P29" s="43" t="str">
        <f t="shared" si="29"/>
        <v>read db title</v>
      </c>
      <c r="Q29" s="43" t="str">
        <f t="shared" si="29"/>
        <v>read aTitle</v>
      </c>
      <c r="R29" s="43" t="str">
        <f t="shared" si="29"/>
        <v>explore page</v>
      </c>
      <c r="S29" s="43" t="str">
        <f t="shared" si="29"/>
        <v/>
      </c>
      <c r="T29" s="43" t="str">
        <f t="shared" si="29"/>
        <v/>
      </c>
      <c r="U29" s="43" t="str">
        <f t="shared" si="29"/>
        <v/>
      </c>
      <c r="V29" s="43" t="str">
        <f t="shared" si="29"/>
        <v/>
      </c>
      <c r="W29" s="44" t="str">
        <f t="shared" si="29"/>
        <v/>
      </c>
      <c r="AA29" s="10"/>
    </row>
    <row r="30">
      <c r="A30" s="38" t="s">
        <v>204</v>
      </c>
      <c r="B30" s="10">
        <v>29.0</v>
      </c>
      <c r="C30" s="42">
        <f>IFERROR(__xludf.DUMMYFUNCTION("SPLIT(A30,"","")"),23.0)</f>
        <v>23</v>
      </c>
      <c r="D30" s="43">
        <f>IFERROR(__xludf.DUMMYFUNCTION("""COMPUTED_VALUE"""),23.0)</f>
        <v>23</v>
      </c>
      <c r="E30" s="43">
        <f>IFERROR(__xludf.DUMMYFUNCTION("""COMPUTED_VALUE"""),23.0)</f>
        <v>23</v>
      </c>
      <c r="F30" s="43">
        <f>IFERROR(__xludf.DUMMYFUNCTION("""COMPUTED_VALUE"""),24.0)</f>
        <v>24</v>
      </c>
      <c r="G30" s="43">
        <f>IFERROR(__xludf.DUMMYFUNCTION("""COMPUTED_VALUE"""),23.0)</f>
        <v>23</v>
      </c>
      <c r="H30" s="43">
        <f>IFERROR(__xludf.DUMMYFUNCTION("""COMPUTED_VALUE"""),24.0)</f>
        <v>24</v>
      </c>
      <c r="M30" s="67">
        <f t="shared" si="2"/>
        <v>6</v>
      </c>
      <c r="N30" s="43" t="str">
        <f t="shared" ref="N30:W30" si="30">IFS(C30=1,"explore page",C30=4,"customise ch1",C30=33,"goto Q",C30=17,"custom selector",C30=23,"use country filter",C30=14,"expl country filter",C30=28,"use country filter",C30=5,"expl coontinent filter",C30=42,"read db title",C30=24,"use country filter",C30=15,"expl continent filter",C30=18,"custom selector",C30=34,"read aTitle",C30=22,"use continent filter",C30=30,"navigate country filter",C30=19,"custom selector",C30=29,"use country filter",C30=25,"use continent filter",C30="","")</f>
        <v>use country filter</v>
      </c>
      <c r="O30" s="43" t="str">
        <f t="shared" si="30"/>
        <v>use country filter</v>
      </c>
      <c r="P30" s="43" t="str">
        <f t="shared" si="30"/>
        <v>use country filter</v>
      </c>
      <c r="Q30" s="43" t="str">
        <f t="shared" si="30"/>
        <v>use country filter</v>
      </c>
      <c r="R30" s="43" t="str">
        <f t="shared" si="30"/>
        <v>use country filter</v>
      </c>
      <c r="S30" s="43" t="str">
        <f t="shared" si="30"/>
        <v>use country filter</v>
      </c>
      <c r="T30" s="43" t="str">
        <f t="shared" si="30"/>
        <v/>
      </c>
      <c r="U30" s="43" t="str">
        <f t="shared" si="30"/>
        <v/>
      </c>
      <c r="V30" s="43" t="str">
        <f t="shared" si="30"/>
        <v/>
      </c>
      <c r="W30" s="44" t="str">
        <f t="shared" si="30"/>
        <v/>
      </c>
    </row>
    <row r="31">
      <c r="A31" s="38" t="s">
        <v>205</v>
      </c>
      <c r="B31" s="10">
        <v>29.0</v>
      </c>
      <c r="C31" s="42">
        <f>IFERROR(__xludf.DUMMYFUNCTION("SPLIT(A31,"","")"),23.0)</f>
        <v>23</v>
      </c>
      <c r="D31" s="43">
        <f>IFERROR(__xludf.DUMMYFUNCTION("""COMPUTED_VALUE"""),23.0)</f>
        <v>23</v>
      </c>
      <c r="E31" s="43">
        <f>IFERROR(__xludf.DUMMYFUNCTION("""COMPUTED_VALUE"""),23.0)</f>
        <v>23</v>
      </c>
      <c r="F31" s="43">
        <f>IFERROR(__xludf.DUMMYFUNCTION("""COMPUTED_VALUE"""),23.0)</f>
        <v>23</v>
      </c>
      <c r="G31" s="43">
        <f>IFERROR(__xludf.DUMMYFUNCTION("""COMPUTED_VALUE"""),24.0)</f>
        <v>24</v>
      </c>
      <c r="H31" s="43">
        <f>IFERROR(__xludf.DUMMYFUNCTION("""COMPUTED_VALUE"""),23.0)</f>
        <v>23</v>
      </c>
      <c r="I31" s="43">
        <f>IFERROR(__xludf.DUMMYFUNCTION("""COMPUTED_VALUE"""),23.0)</f>
        <v>23</v>
      </c>
      <c r="M31" s="67">
        <f t="shared" si="2"/>
        <v>7</v>
      </c>
      <c r="N31" s="43" t="str">
        <f t="shared" ref="N31:W31" si="31">IFS(C31=1,"explore page",C31=4,"customise ch1",C31=33,"goto Q",C31=17,"custom selector",C31=23,"use country filter",C31=14,"expl country filter",C31=28,"use country filter",C31=5,"expl coontinent filter",C31=42,"read db title",C31=24,"use country filter",C31=15,"expl continent filter",C31=18,"custom selector",C31=34,"read aTitle",C31=22,"use continent filter",C31=30,"navigate country filter",C31=19,"custom selector",C31=29,"use country filter",C31=25,"use continent filter",C31="","")</f>
        <v>use country filter</v>
      </c>
      <c r="O31" s="43" t="str">
        <f t="shared" si="31"/>
        <v>use country filter</v>
      </c>
      <c r="P31" s="43" t="str">
        <f t="shared" si="31"/>
        <v>use country filter</v>
      </c>
      <c r="Q31" s="43" t="str">
        <f t="shared" si="31"/>
        <v>use country filter</v>
      </c>
      <c r="R31" s="43" t="str">
        <f t="shared" si="31"/>
        <v>use country filter</v>
      </c>
      <c r="S31" s="43" t="str">
        <f t="shared" si="31"/>
        <v>use country filter</v>
      </c>
      <c r="T31" s="43" t="str">
        <f t="shared" si="31"/>
        <v>use country filter</v>
      </c>
      <c r="U31" s="43" t="str">
        <f t="shared" si="31"/>
        <v/>
      </c>
      <c r="V31" s="43" t="str">
        <f t="shared" si="31"/>
        <v/>
      </c>
      <c r="W31" s="44" t="str">
        <f t="shared" si="31"/>
        <v/>
      </c>
    </row>
    <row r="32">
      <c r="A32" s="38" t="s">
        <v>206</v>
      </c>
      <c r="B32" s="10">
        <v>29.0</v>
      </c>
      <c r="C32" s="42">
        <f>IFERROR(__xludf.DUMMYFUNCTION("SPLIT(A32,"","")"),14.0)</f>
        <v>14</v>
      </c>
      <c r="D32" s="43">
        <f>IFERROR(__xludf.DUMMYFUNCTION("""COMPUTED_VALUE"""),28.0)</f>
        <v>28</v>
      </c>
      <c r="E32" s="43">
        <f>IFERROR(__xludf.DUMMYFUNCTION("""COMPUTED_VALUE"""),23.0)</f>
        <v>23</v>
      </c>
      <c r="F32" s="43">
        <f>IFERROR(__xludf.DUMMYFUNCTION("""COMPUTED_VALUE"""),23.0)</f>
        <v>23</v>
      </c>
      <c r="G32" s="43">
        <f>IFERROR(__xludf.DUMMYFUNCTION("""COMPUTED_VALUE"""),23.0)</f>
        <v>23</v>
      </c>
      <c r="H32" s="43">
        <f>IFERROR(__xludf.DUMMYFUNCTION("""COMPUTED_VALUE"""),23.0)</f>
        <v>23</v>
      </c>
      <c r="I32" s="43">
        <f>IFERROR(__xludf.DUMMYFUNCTION("""COMPUTED_VALUE"""),23.0)</f>
        <v>23</v>
      </c>
      <c r="M32" s="67">
        <f t="shared" si="2"/>
        <v>7</v>
      </c>
      <c r="N32" s="43" t="str">
        <f t="shared" ref="N32:W32" si="32">IFS(C32=1,"explore page",C32=4,"customise ch1",C32=33,"goto Q",C32=17,"custom selector",C32=23,"use country filter",C32=14,"expl country filter",C32=28,"use country filter",C32=5,"expl coontinent filter",C32=42,"read db title",C32=24,"use country filter",C32=15,"expl continent filter",C32=18,"custom selector",C32=34,"read aTitle",C32=22,"use continent filter",C32=30,"navigate country filter",C32=19,"custom selector",C32=29,"use country filter",C32=25,"use continent filter",C32="","")</f>
        <v>expl country filter</v>
      </c>
      <c r="O32" s="43" t="str">
        <f t="shared" si="32"/>
        <v>use country filter</v>
      </c>
      <c r="P32" s="43" t="str">
        <f t="shared" si="32"/>
        <v>use country filter</v>
      </c>
      <c r="Q32" s="43" t="str">
        <f t="shared" si="32"/>
        <v>use country filter</v>
      </c>
      <c r="R32" s="43" t="str">
        <f t="shared" si="32"/>
        <v>use country filter</v>
      </c>
      <c r="S32" s="43" t="str">
        <f t="shared" si="32"/>
        <v>use country filter</v>
      </c>
      <c r="T32" s="43" t="str">
        <f t="shared" si="32"/>
        <v>use country filter</v>
      </c>
      <c r="U32" s="43" t="str">
        <f t="shared" si="32"/>
        <v/>
      </c>
      <c r="V32" s="43" t="str">
        <f t="shared" si="32"/>
        <v/>
      </c>
      <c r="W32" s="44" t="str">
        <f t="shared" si="32"/>
        <v/>
      </c>
    </row>
    <row r="33">
      <c r="A33" s="38" t="s">
        <v>207</v>
      </c>
      <c r="B33" s="10">
        <v>29.0</v>
      </c>
      <c r="C33" s="42">
        <f>IFERROR(__xludf.DUMMYFUNCTION("SPLIT(A33,"","")"),23.0)</f>
        <v>23</v>
      </c>
      <c r="D33" s="43">
        <f>IFERROR(__xludf.DUMMYFUNCTION("""COMPUTED_VALUE"""),24.0)</f>
        <v>24</v>
      </c>
      <c r="E33" s="43">
        <f>IFERROR(__xludf.DUMMYFUNCTION("""COMPUTED_VALUE"""),29.0)</f>
        <v>29</v>
      </c>
      <c r="F33" s="43">
        <f>IFERROR(__xludf.DUMMYFUNCTION("""COMPUTED_VALUE"""),23.0)</f>
        <v>23</v>
      </c>
      <c r="G33" s="43">
        <f>IFERROR(__xludf.DUMMYFUNCTION("""COMPUTED_VALUE"""),23.0)</f>
        <v>23</v>
      </c>
      <c r="H33" s="43">
        <f>IFERROR(__xludf.DUMMYFUNCTION("""COMPUTED_VALUE"""),23.0)</f>
        <v>23</v>
      </c>
      <c r="I33" s="43">
        <f>IFERROR(__xludf.DUMMYFUNCTION("""COMPUTED_VALUE"""),23.0)</f>
        <v>23</v>
      </c>
      <c r="J33" s="43">
        <f>IFERROR(__xludf.DUMMYFUNCTION("""COMPUTED_VALUE"""),23.0)</f>
        <v>23</v>
      </c>
      <c r="M33" s="67">
        <f t="shared" si="2"/>
        <v>8</v>
      </c>
      <c r="N33" s="43" t="str">
        <f t="shared" ref="N33:W33" si="33">IFS(C33=1,"explore page",C33=4,"customise ch1",C33=33,"goto Q",C33=17,"custom selector",C33=23,"use country filter",C33=14,"expl country filter",C33=28,"use country filter",C33=5,"expl coontinent filter",C33=42,"read db title",C33=24,"use country filter",C33=15,"expl continent filter",C33=18,"custom selector",C33=34,"read aTitle",C33=22,"use continent filter",C33=30,"navigate country filter",C33=19,"custom selector",C33=29,"use country filter",C33=25,"use continent filter",C33="","")</f>
        <v>use country filter</v>
      </c>
      <c r="O33" s="43" t="str">
        <f t="shared" si="33"/>
        <v>use country filter</v>
      </c>
      <c r="P33" s="43" t="str">
        <f t="shared" si="33"/>
        <v>use country filter</v>
      </c>
      <c r="Q33" s="43" t="str">
        <f t="shared" si="33"/>
        <v>use country filter</v>
      </c>
      <c r="R33" s="43" t="str">
        <f t="shared" si="33"/>
        <v>use country filter</v>
      </c>
      <c r="S33" s="43" t="str">
        <f t="shared" si="33"/>
        <v>use country filter</v>
      </c>
      <c r="T33" s="43" t="str">
        <f t="shared" si="33"/>
        <v>use country filter</v>
      </c>
      <c r="U33" s="43" t="str">
        <f t="shared" si="33"/>
        <v>use country filter</v>
      </c>
      <c r="V33" s="43" t="str">
        <f t="shared" si="33"/>
        <v/>
      </c>
      <c r="W33" s="44" t="str">
        <f t="shared" si="33"/>
        <v/>
      </c>
    </row>
    <row r="34">
      <c r="A34" s="38" t="s">
        <v>208</v>
      </c>
      <c r="B34" s="10">
        <v>29.0</v>
      </c>
      <c r="C34" s="42">
        <f>IFERROR(__xludf.DUMMYFUNCTION("SPLIT(A34,"","")"),23.0)</f>
        <v>23</v>
      </c>
      <c r="D34" s="43">
        <f>IFERROR(__xludf.DUMMYFUNCTION("""COMPUTED_VALUE"""),23.0)</f>
        <v>23</v>
      </c>
      <c r="E34" s="43">
        <f>IFERROR(__xludf.DUMMYFUNCTION("""COMPUTED_VALUE"""),24.0)</f>
        <v>24</v>
      </c>
      <c r="F34" s="43">
        <f>IFERROR(__xludf.DUMMYFUNCTION("""COMPUTED_VALUE"""),23.0)</f>
        <v>23</v>
      </c>
      <c r="G34" s="43">
        <f>IFERROR(__xludf.DUMMYFUNCTION("""COMPUTED_VALUE"""),23.0)</f>
        <v>23</v>
      </c>
      <c r="H34" s="43">
        <f>IFERROR(__xludf.DUMMYFUNCTION("""COMPUTED_VALUE"""),23.0)</f>
        <v>23</v>
      </c>
      <c r="I34" s="43">
        <f>IFERROR(__xludf.DUMMYFUNCTION("""COMPUTED_VALUE"""),24.0)</f>
        <v>24</v>
      </c>
      <c r="J34" s="43">
        <f>IFERROR(__xludf.DUMMYFUNCTION("""COMPUTED_VALUE"""),23.0)</f>
        <v>23</v>
      </c>
      <c r="M34" s="67">
        <f t="shared" si="2"/>
        <v>8</v>
      </c>
      <c r="N34" s="43" t="str">
        <f t="shared" ref="N34:W34" si="34">IFS(C34=1,"explore page",C34=4,"customise ch1",C34=33,"goto Q",C34=17,"custom selector",C34=23,"use country filter",C34=14,"expl country filter",C34=28,"use country filter",C34=5,"expl coontinent filter",C34=42,"read db title",C34=24,"use country filter",C34=15,"expl continent filter",C34=18,"custom selector",C34=34,"read aTitle",C34=22,"use continent filter",C34=30,"navigate country filter",C34=19,"custom selector",C34=29,"use country filter",C34=25,"use continent filter",C34="","")</f>
        <v>use country filter</v>
      </c>
      <c r="O34" s="43" t="str">
        <f t="shared" si="34"/>
        <v>use country filter</v>
      </c>
      <c r="P34" s="43" t="str">
        <f t="shared" si="34"/>
        <v>use country filter</v>
      </c>
      <c r="Q34" s="43" t="str">
        <f t="shared" si="34"/>
        <v>use country filter</v>
      </c>
      <c r="R34" s="43" t="str">
        <f t="shared" si="34"/>
        <v>use country filter</v>
      </c>
      <c r="S34" s="43" t="str">
        <f t="shared" si="34"/>
        <v>use country filter</v>
      </c>
      <c r="T34" s="43" t="str">
        <f t="shared" si="34"/>
        <v>use country filter</v>
      </c>
      <c r="U34" s="43" t="str">
        <f t="shared" si="34"/>
        <v>use country filter</v>
      </c>
      <c r="V34" s="43" t="str">
        <f t="shared" si="34"/>
        <v/>
      </c>
      <c r="W34" s="44" t="str">
        <f t="shared" si="34"/>
        <v/>
      </c>
    </row>
    <row r="35">
      <c r="A35" s="38" t="s">
        <v>209</v>
      </c>
      <c r="B35" s="10">
        <v>29.0</v>
      </c>
      <c r="C35" s="42">
        <f>IFERROR(__xludf.DUMMYFUNCTION("SPLIT(A35,"","")"),1.0)</f>
        <v>1</v>
      </c>
      <c r="D35" s="43">
        <f>IFERROR(__xludf.DUMMYFUNCTION("""COMPUTED_VALUE"""),14.0)</f>
        <v>14</v>
      </c>
      <c r="E35" s="43">
        <f>IFERROR(__xludf.DUMMYFUNCTION("""COMPUTED_VALUE"""),28.0)</f>
        <v>28</v>
      </c>
      <c r="F35" s="43">
        <f>IFERROR(__xludf.DUMMYFUNCTION("""COMPUTED_VALUE"""),14.0)</f>
        <v>14</v>
      </c>
      <c r="G35" s="43">
        <f>IFERROR(__xludf.DUMMYFUNCTION("""COMPUTED_VALUE"""),23.0)</f>
        <v>23</v>
      </c>
      <c r="H35" s="43">
        <f>IFERROR(__xludf.DUMMYFUNCTION("""COMPUTED_VALUE"""),23.0)</f>
        <v>23</v>
      </c>
      <c r="I35" s="43">
        <f>IFERROR(__xludf.DUMMYFUNCTION("""COMPUTED_VALUE"""),23.0)</f>
        <v>23</v>
      </c>
      <c r="J35" s="43">
        <f>IFERROR(__xludf.DUMMYFUNCTION("""COMPUTED_VALUE"""),23.0)</f>
        <v>23</v>
      </c>
      <c r="M35" s="67">
        <f t="shared" si="2"/>
        <v>8</v>
      </c>
      <c r="N35" s="43" t="str">
        <f t="shared" ref="N35:W35" si="35">IFS(C35=1,"explore page",C35=4,"customise ch1",C35=33,"goto Q",C35=17,"custom selector",C35=23,"use country filter",C35=14,"expl country filter",C35=28,"use country filter",C35=5,"expl coontinent filter",C35=42,"read db title",C35=24,"use country filter",C35=15,"expl continent filter",C35=18,"custom selector",C35=34,"read aTitle",C35=22,"use continent filter",C35=30,"navigate country filter",C35=19,"custom selector",C35=29,"use country filter",C35=25,"use continent filter",C35="","")</f>
        <v>explore page</v>
      </c>
      <c r="O35" s="43" t="str">
        <f t="shared" si="35"/>
        <v>expl country filter</v>
      </c>
      <c r="P35" s="43" t="str">
        <f t="shared" si="35"/>
        <v>use country filter</v>
      </c>
      <c r="Q35" s="43" t="str">
        <f t="shared" si="35"/>
        <v>expl country filter</v>
      </c>
      <c r="R35" s="43" t="str">
        <f t="shared" si="35"/>
        <v>use country filter</v>
      </c>
      <c r="S35" s="43" t="str">
        <f t="shared" si="35"/>
        <v>use country filter</v>
      </c>
      <c r="T35" s="43" t="str">
        <f t="shared" si="35"/>
        <v>use country filter</v>
      </c>
      <c r="U35" s="43" t="str">
        <f t="shared" si="35"/>
        <v>use country filter</v>
      </c>
      <c r="V35" s="43" t="str">
        <f t="shared" si="35"/>
        <v/>
      </c>
      <c r="W35" s="44" t="str">
        <f t="shared" si="35"/>
        <v/>
      </c>
    </row>
    <row r="36">
      <c r="A36" s="38" t="s">
        <v>210</v>
      </c>
      <c r="B36" s="10">
        <v>29.0</v>
      </c>
      <c r="C36" s="42">
        <f>IFERROR(__xludf.DUMMYFUNCTION("SPLIT(A36,"","")"),23.0)</f>
        <v>23</v>
      </c>
      <c r="D36" s="43">
        <f>IFERROR(__xludf.DUMMYFUNCTION("""COMPUTED_VALUE"""),24.0)</f>
        <v>24</v>
      </c>
      <c r="E36" s="43">
        <f>IFERROR(__xludf.DUMMYFUNCTION("""COMPUTED_VALUE"""),29.0)</f>
        <v>29</v>
      </c>
      <c r="F36" s="43">
        <f>IFERROR(__xludf.DUMMYFUNCTION("""COMPUTED_VALUE"""),23.0)</f>
        <v>23</v>
      </c>
      <c r="G36" s="43">
        <f>IFERROR(__xludf.DUMMYFUNCTION("""COMPUTED_VALUE"""),23.0)</f>
        <v>23</v>
      </c>
      <c r="H36" s="43">
        <f>IFERROR(__xludf.DUMMYFUNCTION("""COMPUTED_VALUE"""),23.0)</f>
        <v>23</v>
      </c>
      <c r="I36" s="43">
        <f>IFERROR(__xludf.DUMMYFUNCTION("""COMPUTED_VALUE"""),24.0)</f>
        <v>24</v>
      </c>
      <c r="J36" s="43">
        <f>IFERROR(__xludf.DUMMYFUNCTION("""COMPUTED_VALUE"""),29.0)</f>
        <v>29</v>
      </c>
      <c r="K36" s="43">
        <f>IFERROR(__xludf.DUMMYFUNCTION("""COMPUTED_VALUE"""),23.0)</f>
        <v>23</v>
      </c>
      <c r="M36" s="67">
        <f t="shared" si="2"/>
        <v>9</v>
      </c>
      <c r="N36" s="43" t="str">
        <f t="shared" ref="N36:W36" si="36">IFS(C36=1,"explore page",C36=4,"customise ch1",C36=33,"goto Q",C36=17,"custom selector",C36=23,"use country filter",C36=14,"expl country filter",C36=28,"use country filter",C36=5,"expl coontinent filter",C36=42,"read db title",C36=24,"use country filter",C36=15,"expl continent filter",C36=18,"custom selector",C36=34,"read aTitle",C36=22,"use continent filter",C36=30,"navigate country filter",C36=19,"custom selector",C36=29,"use country filter",C36=25,"use continent filter",C36="","")</f>
        <v>use country filter</v>
      </c>
      <c r="O36" s="43" t="str">
        <f t="shared" si="36"/>
        <v>use country filter</v>
      </c>
      <c r="P36" s="43" t="str">
        <f t="shared" si="36"/>
        <v>use country filter</v>
      </c>
      <c r="Q36" s="43" t="str">
        <f t="shared" si="36"/>
        <v>use country filter</v>
      </c>
      <c r="R36" s="43" t="str">
        <f t="shared" si="36"/>
        <v>use country filter</v>
      </c>
      <c r="S36" s="43" t="str">
        <f t="shared" si="36"/>
        <v>use country filter</v>
      </c>
      <c r="T36" s="43" t="str">
        <f t="shared" si="36"/>
        <v>use country filter</v>
      </c>
      <c r="U36" s="43" t="str">
        <f t="shared" si="36"/>
        <v>use country filter</v>
      </c>
      <c r="V36" s="43" t="str">
        <f t="shared" si="36"/>
        <v>use country filter</v>
      </c>
      <c r="W36" s="44" t="str">
        <f t="shared" si="36"/>
        <v/>
      </c>
    </row>
    <row r="37">
      <c r="A37" s="38" t="s">
        <v>211</v>
      </c>
      <c r="B37" s="10">
        <v>29.0</v>
      </c>
      <c r="C37" s="42">
        <f>IFERROR(__xludf.DUMMYFUNCTION("SPLIT(A37,"","")"),14.0)</f>
        <v>14</v>
      </c>
      <c r="D37" s="43">
        <f>IFERROR(__xludf.DUMMYFUNCTION("""COMPUTED_VALUE"""),28.0)</f>
        <v>28</v>
      </c>
      <c r="E37" s="43">
        <f>IFERROR(__xludf.DUMMYFUNCTION("""COMPUTED_VALUE"""),14.0)</f>
        <v>14</v>
      </c>
      <c r="F37" s="43">
        <f>IFERROR(__xludf.DUMMYFUNCTION("""COMPUTED_VALUE"""),23.0)</f>
        <v>23</v>
      </c>
      <c r="G37" s="43">
        <f>IFERROR(__xludf.DUMMYFUNCTION("""COMPUTED_VALUE"""),24.0)</f>
        <v>24</v>
      </c>
      <c r="H37" s="43">
        <f>IFERROR(__xludf.DUMMYFUNCTION("""COMPUTED_VALUE"""),29.0)</f>
        <v>29</v>
      </c>
      <c r="I37" s="43">
        <f>IFERROR(__xludf.DUMMYFUNCTION("""COMPUTED_VALUE"""),23.0)</f>
        <v>23</v>
      </c>
      <c r="J37" s="43">
        <f>IFERROR(__xludf.DUMMYFUNCTION("""COMPUTED_VALUE"""),24.0)</f>
        <v>24</v>
      </c>
      <c r="K37" s="43">
        <f>IFERROR(__xludf.DUMMYFUNCTION("""COMPUTED_VALUE"""),29.0)</f>
        <v>29</v>
      </c>
      <c r="M37" s="67">
        <f t="shared" si="2"/>
        <v>9</v>
      </c>
      <c r="N37" s="43" t="str">
        <f t="shared" ref="N37:W37" si="37">IFS(C37=1,"explore page",C37=4,"customise ch1",C37=33,"goto Q",C37=17,"custom selector",C37=23,"use country filter",C37=14,"expl country filter",C37=28,"use country filter",C37=5,"expl coontinent filter",C37=42,"read db title",C37=24,"use country filter",C37=15,"expl continent filter",C37=18,"custom selector",C37=34,"read aTitle",C37=22,"use continent filter",C37=30,"navigate country filter",C37=19,"custom selector",C37=29,"use country filter",C37=25,"use continent filter",C37="","")</f>
        <v>expl country filter</v>
      </c>
      <c r="O37" s="43" t="str">
        <f t="shared" si="37"/>
        <v>use country filter</v>
      </c>
      <c r="P37" s="43" t="str">
        <f t="shared" si="37"/>
        <v>expl country filter</v>
      </c>
      <c r="Q37" s="43" t="str">
        <f t="shared" si="37"/>
        <v>use country filter</v>
      </c>
      <c r="R37" s="43" t="str">
        <f t="shared" si="37"/>
        <v>use country filter</v>
      </c>
      <c r="S37" s="43" t="str">
        <f t="shared" si="37"/>
        <v>use country filter</v>
      </c>
      <c r="T37" s="43" t="str">
        <f t="shared" si="37"/>
        <v>use country filter</v>
      </c>
      <c r="U37" s="43" t="str">
        <f t="shared" si="37"/>
        <v>use country filter</v>
      </c>
      <c r="V37" s="43" t="str">
        <f t="shared" si="37"/>
        <v>use country filter</v>
      </c>
      <c r="W37" s="44" t="str">
        <f t="shared" si="37"/>
        <v/>
      </c>
    </row>
    <row r="38">
      <c r="A38" s="38" t="s">
        <v>212</v>
      </c>
      <c r="B38" s="10">
        <v>29.0</v>
      </c>
      <c r="C38" s="42">
        <f>IFERROR(__xludf.DUMMYFUNCTION("SPLIT(A38,"","")"),14.0)</f>
        <v>14</v>
      </c>
      <c r="D38" s="43">
        <f>IFERROR(__xludf.DUMMYFUNCTION("""COMPUTED_VALUE"""),28.0)</f>
        <v>28</v>
      </c>
      <c r="E38" s="43">
        <f>IFERROR(__xludf.DUMMYFUNCTION("""COMPUTED_VALUE"""),14.0)</f>
        <v>14</v>
      </c>
      <c r="F38" s="43">
        <f>IFERROR(__xludf.DUMMYFUNCTION("""COMPUTED_VALUE"""),23.0)</f>
        <v>23</v>
      </c>
      <c r="G38" s="43">
        <f>IFERROR(__xludf.DUMMYFUNCTION("""COMPUTED_VALUE"""),24.0)</f>
        <v>24</v>
      </c>
      <c r="H38" s="43">
        <f>IFERROR(__xludf.DUMMYFUNCTION("""COMPUTED_VALUE"""),23.0)</f>
        <v>23</v>
      </c>
      <c r="I38" s="43">
        <f>IFERROR(__xludf.DUMMYFUNCTION("""COMPUTED_VALUE"""),24.0)</f>
        <v>24</v>
      </c>
      <c r="J38" s="43">
        <f>IFERROR(__xludf.DUMMYFUNCTION("""COMPUTED_VALUE"""),29.0)</f>
        <v>29</v>
      </c>
      <c r="K38" s="43">
        <f>IFERROR(__xludf.DUMMYFUNCTION("""COMPUTED_VALUE"""),23.0)</f>
        <v>23</v>
      </c>
      <c r="M38" s="67">
        <f t="shared" si="2"/>
        <v>9</v>
      </c>
      <c r="N38" s="43" t="str">
        <f t="shared" ref="N38:W38" si="38">IFS(C38=1,"explore page",C38=4,"customise ch1",C38=33,"goto Q",C38=17,"custom selector",C38=23,"use country filter",C38=14,"expl country filter",C38=28,"use country filter",C38=5,"expl coontinent filter",C38=42,"read db title",C38=24,"use country filter",C38=15,"expl continent filter",C38=18,"custom selector",C38=34,"read aTitle",C38=22,"use continent filter",C38=30,"navigate country filter",C38=19,"custom selector",C38=29,"use country filter",C38=25,"use continent filter",C38="","")</f>
        <v>expl country filter</v>
      </c>
      <c r="O38" s="43" t="str">
        <f t="shared" si="38"/>
        <v>use country filter</v>
      </c>
      <c r="P38" s="43" t="str">
        <f t="shared" si="38"/>
        <v>expl country filter</v>
      </c>
      <c r="Q38" s="43" t="str">
        <f t="shared" si="38"/>
        <v>use country filter</v>
      </c>
      <c r="R38" s="43" t="str">
        <f t="shared" si="38"/>
        <v>use country filter</v>
      </c>
      <c r="S38" s="43" t="str">
        <f t="shared" si="38"/>
        <v>use country filter</v>
      </c>
      <c r="T38" s="43" t="str">
        <f t="shared" si="38"/>
        <v>use country filter</v>
      </c>
      <c r="U38" s="43" t="str">
        <f t="shared" si="38"/>
        <v>use country filter</v>
      </c>
      <c r="V38" s="43" t="str">
        <f t="shared" si="38"/>
        <v>use country filter</v>
      </c>
      <c r="W38" s="44" t="str">
        <f t="shared" si="38"/>
        <v/>
      </c>
    </row>
    <row r="39">
      <c r="A39" s="38" t="s">
        <v>213</v>
      </c>
      <c r="B39" s="10">
        <v>29.0</v>
      </c>
      <c r="C39" s="42">
        <f>IFERROR(__xludf.DUMMYFUNCTION("SPLIT(A39,"","")"),14.0)</f>
        <v>14</v>
      </c>
      <c r="D39" s="43">
        <f>IFERROR(__xludf.DUMMYFUNCTION("""COMPUTED_VALUE"""),28.0)</f>
        <v>28</v>
      </c>
      <c r="E39" s="43">
        <f>IFERROR(__xludf.DUMMYFUNCTION("""COMPUTED_VALUE"""),14.0)</f>
        <v>14</v>
      </c>
      <c r="F39" s="43">
        <f>IFERROR(__xludf.DUMMYFUNCTION("""COMPUTED_VALUE"""),23.0)</f>
        <v>23</v>
      </c>
      <c r="G39" s="43">
        <f>IFERROR(__xludf.DUMMYFUNCTION("""COMPUTED_VALUE"""),23.0)</f>
        <v>23</v>
      </c>
      <c r="H39" s="43">
        <f>IFERROR(__xludf.DUMMYFUNCTION("""COMPUTED_VALUE"""),23.0)</f>
        <v>23</v>
      </c>
      <c r="I39" s="43">
        <f>IFERROR(__xludf.DUMMYFUNCTION("""COMPUTED_VALUE"""),24.0)</f>
        <v>24</v>
      </c>
      <c r="J39" s="43">
        <f>IFERROR(__xludf.DUMMYFUNCTION("""COMPUTED_VALUE"""),29.0)</f>
        <v>29</v>
      </c>
      <c r="K39" s="43">
        <f>IFERROR(__xludf.DUMMYFUNCTION("""COMPUTED_VALUE"""),23.0)</f>
        <v>23</v>
      </c>
      <c r="M39" s="67">
        <f t="shared" si="2"/>
        <v>9</v>
      </c>
      <c r="N39" s="43" t="str">
        <f t="shared" ref="N39:W39" si="39">IFS(C39=1,"explore page",C39=4,"customise ch1",C39=33,"goto Q",C39=17,"custom selector",C39=23,"use country filter",C39=14,"expl country filter",C39=28,"use country filter",C39=5,"expl coontinent filter",C39=42,"read db title",C39=24,"use country filter",C39=15,"expl continent filter",C39=18,"custom selector",C39=34,"read aTitle",C39=22,"use continent filter",C39=30,"navigate country filter",C39=19,"custom selector",C39=29,"use country filter",C39=25,"use continent filter",C39="","")</f>
        <v>expl country filter</v>
      </c>
      <c r="O39" s="43" t="str">
        <f t="shared" si="39"/>
        <v>use country filter</v>
      </c>
      <c r="P39" s="43" t="str">
        <f t="shared" si="39"/>
        <v>expl country filter</v>
      </c>
      <c r="Q39" s="43" t="str">
        <f t="shared" si="39"/>
        <v>use country filter</v>
      </c>
      <c r="R39" s="43" t="str">
        <f t="shared" si="39"/>
        <v>use country filter</v>
      </c>
      <c r="S39" s="43" t="str">
        <f t="shared" si="39"/>
        <v>use country filter</v>
      </c>
      <c r="T39" s="43" t="str">
        <f t="shared" si="39"/>
        <v>use country filter</v>
      </c>
      <c r="U39" s="43" t="str">
        <f t="shared" si="39"/>
        <v>use country filter</v>
      </c>
      <c r="V39" s="43" t="str">
        <f t="shared" si="39"/>
        <v>use country filter</v>
      </c>
      <c r="W39" s="44" t="str">
        <f t="shared" si="39"/>
        <v/>
      </c>
    </row>
    <row r="40">
      <c r="A40" s="38" t="s">
        <v>214</v>
      </c>
      <c r="B40" s="10">
        <v>29.0</v>
      </c>
      <c r="C40" s="42">
        <f>IFERROR(__xludf.DUMMYFUNCTION("SPLIT(A40,"","")"),1.0)</f>
        <v>1</v>
      </c>
      <c r="D40" s="43">
        <f>IFERROR(__xludf.DUMMYFUNCTION("""COMPUTED_VALUE"""),28.0)</f>
        <v>28</v>
      </c>
      <c r="E40" s="43">
        <f>IFERROR(__xludf.DUMMYFUNCTION("""COMPUTED_VALUE"""),14.0)</f>
        <v>14</v>
      </c>
      <c r="F40" s="43">
        <f>IFERROR(__xludf.DUMMYFUNCTION("""COMPUTED_VALUE"""),23.0)</f>
        <v>23</v>
      </c>
      <c r="G40" s="43">
        <f>IFERROR(__xludf.DUMMYFUNCTION("""COMPUTED_VALUE"""),23.0)</f>
        <v>23</v>
      </c>
      <c r="H40" s="43">
        <f>IFERROR(__xludf.DUMMYFUNCTION("""COMPUTED_VALUE"""),24.0)</f>
        <v>24</v>
      </c>
      <c r="I40" s="43">
        <f>IFERROR(__xludf.DUMMYFUNCTION("""COMPUTED_VALUE"""),29.0)</f>
        <v>29</v>
      </c>
      <c r="J40" s="43">
        <f>IFERROR(__xludf.DUMMYFUNCTION("""COMPUTED_VALUE"""),23.0)</f>
        <v>23</v>
      </c>
      <c r="K40" s="43">
        <f>IFERROR(__xludf.DUMMYFUNCTION("""COMPUTED_VALUE"""),23.0)</f>
        <v>23</v>
      </c>
      <c r="M40" s="67">
        <f t="shared" si="2"/>
        <v>9</v>
      </c>
      <c r="N40" s="43" t="str">
        <f t="shared" ref="N40:W40" si="40">IFS(C40=1,"explore page",C40=4,"customise ch1",C40=33,"goto Q",C40=17,"custom selector",C40=23,"use country filter",C40=14,"expl country filter",C40=28,"use country filter",C40=5,"expl coontinent filter",C40=42,"read db title",C40=24,"use country filter",C40=15,"expl continent filter",C40=18,"custom selector",C40=34,"read aTitle",C40=22,"use continent filter",C40=30,"navigate country filter",C40=19,"custom selector",C40=29,"use country filter",C40=25,"use continent filter",C40="","")</f>
        <v>explore page</v>
      </c>
      <c r="O40" s="43" t="str">
        <f t="shared" si="40"/>
        <v>use country filter</v>
      </c>
      <c r="P40" s="43" t="str">
        <f t="shared" si="40"/>
        <v>expl country filter</v>
      </c>
      <c r="Q40" s="43" t="str">
        <f t="shared" si="40"/>
        <v>use country filter</v>
      </c>
      <c r="R40" s="43" t="str">
        <f t="shared" si="40"/>
        <v>use country filter</v>
      </c>
      <c r="S40" s="43" t="str">
        <f t="shared" si="40"/>
        <v>use country filter</v>
      </c>
      <c r="T40" s="43" t="str">
        <f t="shared" si="40"/>
        <v>use country filter</v>
      </c>
      <c r="U40" s="43" t="str">
        <f t="shared" si="40"/>
        <v>use country filter</v>
      </c>
      <c r="V40" s="43" t="str">
        <f t="shared" si="40"/>
        <v>use country filter</v>
      </c>
      <c r="W40" s="44" t="str">
        <f t="shared" si="40"/>
        <v/>
      </c>
    </row>
    <row r="41">
      <c r="A41" s="38" t="s">
        <v>215</v>
      </c>
      <c r="B41" s="10">
        <v>29.0</v>
      </c>
      <c r="C41" s="42">
        <f>IFERROR(__xludf.DUMMYFUNCTION("SPLIT(A41,"","")"),28.0)</f>
        <v>28</v>
      </c>
      <c r="D41" s="43">
        <f>IFERROR(__xludf.DUMMYFUNCTION("""COMPUTED_VALUE"""),14.0)</f>
        <v>14</v>
      </c>
      <c r="E41" s="43">
        <f>IFERROR(__xludf.DUMMYFUNCTION("""COMPUTED_VALUE"""),23.0)</f>
        <v>23</v>
      </c>
      <c r="F41" s="43">
        <f>IFERROR(__xludf.DUMMYFUNCTION("""COMPUTED_VALUE"""),23.0)</f>
        <v>23</v>
      </c>
      <c r="G41" s="43">
        <f>IFERROR(__xludf.DUMMYFUNCTION("""COMPUTED_VALUE"""),24.0)</f>
        <v>24</v>
      </c>
      <c r="H41" s="43">
        <f>IFERROR(__xludf.DUMMYFUNCTION("""COMPUTED_VALUE"""),29.0)</f>
        <v>29</v>
      </c>
      <c r="I41" s="43">
        <f>IFERROR(__xludf.DUMMYFUNCTION("""COMPUTED_VALUE"""),23.0)</f>
        <v>23</v>
      </c>
      <c r="J41" s="43">
        <f>IFERROR(__xludf.DUMMYFUNCTION("""COMPUTED_VALUE"""),24.0)</f>
        <v>24</v>
      </c>
      <c r="K41" s="43">
        <f>IFERROR(__xludf.DUMMYFUNCTION("""COMPUTED_VALUE"""),29.0)</f>
        <v>29</v>
      </c>
      <c r="L41" s="43">
        <f>IFERROR(__xludf.DUMMYFUNCTION("""COMPUTED_VALUE"""),23.0)</f>
        <v>23</v>
      </c>
      <c r="M41" s="67">
        <f t="shared" si="2"/>
        <v>10</v>
      </c>
      <c r="N41" s="43" t="str">
        <f t="shared" ref="N41:W41" si="41">IFS(C41=1,"explore page",C41=4,"customise ch1",C41=33,"goto Q",C41=17,"custom selector",C41=23,"use country filter",C41=14,"expl country filter",C41=28,"use country filter",C41=5,"expl coontinent filter",C41=42,"read db title",C41=24,"use country filter",C41=15,"expl continent filter",C41=18,"custom selector",C41=34,"read aTitle",C41=22,"use continent filter",C41=30,"navigate country filter",C41=19,"custom selector",C41=29,"use country filter",C41=25,"use continent filter",C41="","")</f>
        <v>use country filter</v>
      </c>
      <c r="O41" s="43" t="str">
        <f t="shared" si="41"/>
        <v>expl country filter</v>
      </c>
      <c r="P41" s="43" t="str">
        <f t="shared" si="41"/>
        <v>use country filter</v>
      </c>
      <c r="Q41" s="43" t="str">
        <f t="shared" si="41"/>
        <v>use country filter</v>
      </c>
      <c r="R41" s="43" t="str">
        <f t="shared" si="41"/>
        <v>use country filter</v>
      </c>
      <c r="S41" s="43" t="str">
        <f t="shared" si="41"/>
        <v>use country filter</v>
      </c>
      <c r="T41" s="43" t="str">
        <f t="shared" si="41"/>
        <v>use country filter</v>
      </c>
      <c r="U41" s="43" t="str">
        <f t="shared" si="41"/>
        <v>use country filter</v>
      </c>
      <c r="V41" s="43" t="str">
        <f t="shared" si="41"/>
        <v>use country filter</v>
      </c>
      <c r="W41" s="44" t="str">
        <f t="shared" si="41"/>
        <v>use country filter</v>
      </c>
    </row>
    <row r="42">
      <c r="A42" s="38" t="s">
        <v>216</v>
      </c>
      <c r="B42" s="10">
        <v>28.0</v>
      </c>
      <c r="C42" s="42">
        <f>IFERROR(__xludf.DUMMYFUNCTION("SPLIT(A42,"","")"),5.0)</f>
        <v>5</v>
      </c>
      <c r="D42" s="43">
        <f>IFERROR(__xludf.DUMMYFUNCTION("""COMPUTED_VALUE"""),33.0)</f>
        <v>33</v>
      </c>
      <c r="E42" s="43">
        <f>IFERROR(__xludf.DUMMYFUNCTION("""COMPUTED_VALUE"""),42.0)</f>
        <v>42</v>
      </c>
      <c r="F42" s="43">
        <f>IFERROR(__xludf.DUMMYFUNCTION("""COMPUTED_VALUE"""),34.0)</f>
        <v>34</v>
      </c>
      <c r="M42" s="67">
        <f t="shared" si="2"/>
        <v>4</v>
      </c>
      <c r="N42" s="43" t="str">
        <f t="shared" ref="N42:W42" si="42">IFS(C42=1,"explore page",C42=4,"customise ch1",C42=33,"goto Q",C42=17,"custom selector",C42=23,"use country filter",C42=14,"expl country filter",C42=28,"use country filter",C42=5,"expl coontinent filter",C42=42,"read db title",C42=24,"use country filter",C42=15,"expl continent filter",C42=18,"custom selector",C42=34,"read aTitle",C42=22,"use continent filter",C42=30,"navigate country filter",C42=19,"custom selector",C42=29,"use country filter",C42=25,"use continent filter",C42="","")</f>
        <v>expl coontinent filter</v>
      </c>
      <c r="O42" s="43" t="str">
        <f t="shared" si="42"/>
        <v>goto Q</v>
      </c>
      <c r="P42" s="43" t="str">
        <f t="shared" si="42"/>
        <v>read db title</v>
      </c>
      <c r="Q42" s="43" t="str">
        <f t="shared" si="42"/>
        <v>read aTitle</v>
      </c>
      <c r="R42" s="43" t="str">
        <f t="shared" si="42"/>
        <v/>
      </c>
      <c r="S42" s="43" t="str">
        <f t="shared" si="42"/>
        <v/>
      </c>
      <c r="T42" s="43" t="str">
        <f t="shared" si="42"/>
        <v/>
      </c>
      <c r="U42" s="43" t="str">
        <f t="shared" si="42"/>
        <v/>
      </c>
      <c r="V42" s="43" t="str">
        <f t="shared" si="42"/>
        <v/>
      </c>
      <c r="W42" s="44" t="str">
        <f t="shared" si="42"/>
        <v/>
      </c>
    </row>
    <row r="43">
      <c r="A43" s="38" t="s">
        <v>217</v>
      </c>
      <c r="B43" s="10">
        <v>28.0</v>
      </c>
      <c r="C43" s="42">
        <f>IFERROR(__xludf.DUMMYFUNCTION("SPLIT(A43,"","")"),42.0)</f>
        <v>42</v>
      </c>
      <c r="D43" s="43">
        <f>IFERROR(__xludf.DUMMYFUNCTION("""COMPUTED_VALUE"""),34.0)</f>
        <v>34</v>
      </c>
      <c r="E43" s="43">
        <f>IFERROR(__xludf.DUMMYFUNCTION("""COMPUTED_VALUE"""),33.0)</f>
        <v>33</v>
      </c>
      <c r="F43" s="43">
        <f>IFERROR(__xludf.DUMMYFUNCTION("""COMPUTED_VALUE"""),1.0)</f>
        <v>1</v>
      </c>
      <c r="M43" s="67">
        <f t="shared" si="2"/>
        <v>4</v>
      </c>
      <c r="N43" s="43" t="str">
        <f t="shared" ref="N43:W43" si="43">IFS(C43=1,"explore page",C43=4,"customise ch1",C43=33,"goto Q",C43=17,"custom selector",C43=23,"use country filter",C43=14,"expl country filter",C43=28,"use country filter",C43=5,"expl coontinent filter",C43=42,"read db title",C43=24,"use country filter",C43=15,"expl continent filter",C43=18,"custom selector",C43=34,"read aTitle",C43=22,"use continent filter",C43=30,"navigate country filter",C43=19,"custom selector",C43=29,"use country filter",C43=25,"use continent filter",C43="","")</f>
        <v>read db title</v>
      </c>
      <c r="O43" s="43" t="str">
        <f t="shared" si="43"/>
        <v>read aTitle</v>
      </c>
      <c r="P43" s="43" t="str">
        <f t="shared" si="43"/>
        <v>goto Q</v>
      </c>
      <c r="Q43" s="43" t="str">
        <f t="shared" si="43"/>
        <v>explore page</v>
      </c>
      <c r="R43" s="43" t="str">
        <f t="shared" si="43"/>
        <v/>
      </c>
      <c r="S43" s="43" t="str">
        <f t="shared" si="43"/>
        <v/>
      </c>
      <c r="T43" s="43" t="str">
        <f t="shared" si="43"/>
        <v/>
      </c>
      <c r="U43" s="43" t="str">
        <f t="shared" si="43"/>
        <v/>
      </c>
      <c r="V43" s="43" t="str">
        <f t="shared" si="43"/>
        <v/>
      </c>
      <c r="W43" s="44" t="str">
        <f t="shared" si="43"/>
        <v/>
      </c>
    </row>
    <row r="44">
      <c r="A44" s="38" t="s">
        <v>218</v>
      </c>
      <c r="B44" s="10">
        <v>28.0</v>
      </c>
      <c r="C44" s="42">
        <f>IFERROR(__xludf.DUMMYFUNCTION("SPLIT(A44,"","")"),33.0)</f>
        <v>33</v>
      </c>
      <c r="D44" s="43">
        <f>IFERROR(__xludf.DUMMYFUNCTION("""COMPUTED_VALUE"""),42.0)</f>
        <v>42</v>
      </c>
      <c r="E44" s="43">
        <f>IFERROR(__xludf.DUMMYFUNCTION("""COMPUTED_VALUE"""),33.0)</f>
        <v>33</v>
      </c>
      <c r="F44" s="43">
        <f>IFERROR(__xludf.DUMMYFUNCTION("""COMPUTED_VALUE"""),1.0)</f>
        <v>1</v>
      </c>
      <c r="M44" s="67">
        <f t="shared" si="2"/>
        <v>4</v>
      </c>
      <c r="N44" s="43" t="str">
        <f t="shared" ref="N44:W44" si="44">IFS(C44=1,"explore page",C44=4,"customise ch1",C44=33,"goto Q",C44=17,"custom selector",C44=23,"use country filter",C44=14,"expl country filter",C44=28,"use country filter",C44=5,"expl coontinent filter",C44=42,"read db title",C44=24,"use country filter",C44=15,"expl continent filter",C44=18,"custom selector",C44=34,"read aTitle",C44=22,"use continent filter",C44=30,"navigate country filter",C44=19,"custom selector",C44=29,"use country filter",C44=25,"use continent filter",C44="","")</f>
        <v>goto Q</v>
      </c>
      <c r="O44" s="43" t="str">
        <f t="shared" si="44"/>
        <v>read db title</v>
      </c>
      <c r="P44" s="43" t="str">
        <f t="shared" si="44"/>
        <v>goto Q</v>
      </c>
      <c r="Q44" s="43" t="str">
        <f t="shared" si="44"/>
        <v>explore page</v>
      </c>
      <c r="R44" s="43" t="str">
        <f t="shared" si="44"/>
        <v/>
      </c>
      <c r="S44" s="43" t="str">
        <f t="shared" si="44"/>
        <v/>
      </c>
      <c r="T44" s="43" t="str">
        <f t="shared" si="44"/>
        <v/>
      </c>
      <c r="U44" s="43" t="str">
        <f t="shared" si="44"/>
        <v/>
      </c>
      <c r="V44" s="43" t="str">
        <f t="shared" si="44"/>
        <v/>
      </c>
      <c r="W44" s="44" t="str">
        <f t="shared" si="44"/>
        <v/>
      </c>
    </row>
    <row r="45">
      <c r="A45" s="38" t="s">
        <v>219</v>
      </c>
      <c r="B45" s="10">
        <v>28.0</v>
      </c>
      <c r="C45" s="42">
        <f>IFERROR(__xludf.DUMMYFUNCTION("SPLIT(A45,"","")"),4.0)</f>
        <v>4</v>
      </c>
      <c r="D45" s="43">
        <f>IFERROR(__xludf.DUMMYFUNCTION("""COMPUTED_VALUE"""),5.0)</f>
        <v>5</v>
      </c>
      <c r="E45" s="43">
        <f>IFERROR(__xludf.DUMMYFUNCTION("""COMPUTED_VALUE"""),33.0)</f>
        <v>33</v>
      </c>
      <c r="F45" s="43">
        <f>IFERROR(__xludf.DUMMYFUNCTION("""COMPUTED_VALUE"""),42.0)</f>
        <v>42</v>
      </c>
      <c r="M45" s="67">
        <f t="shared" si="2"/>
        <v>4</v>
      </c>
      <c r="N45" s="43" t="str">
        <f t="shared" ref="N45:W45" si="45">IFS(C45=1,"explore page",C45=4,"customise ch1",C45=33,"goto Q",C45=17,"custom selector",C45=23,"use country filter",C45=14,"expl country filter",C45=28,"use country filter",C45=5,"expl coontinent filter",C45=42,"read db title",C45=24,"use country filter",C45=15,"expl continent filter",C45=18,"custom selector",C45=34,"read aTitle",C45=22,"use continent filter",C45=30,"navigate country filter",C45=19,"custom selector",C45=29,"use country filter",C45=25,"use continent filter",C45="","")</f>
        <v>customise ch1</v>
      </c>
      <c r="O45" s="43" t="str">
        <f t="shared" si="45"/>
        <v>expl coontinent filter</v>
      </c>
      <c r="P45" s="43" t="str">
        <f t="shared" si="45"/>
        <v>goto Q</v>
      </c>
      <c r="Q45" s="43" t="str">
        <f t="shared" si="45"/>
        <v>read db title</v>
      </c>
      <c r="R45" s="43" t="str">
        <f t="shared" si="45"/>
        <v/>
      </c>
      <c r="S45" s="43" t="str">
        <f t="shared" si="45"/>
        <v/>
      </c>
      <c r="T45" s="43" t="str">
        <f t="shared" si="45"/>
        <v/>
      </c>
      <c r="U45" s="43" t="str">
        <f t="shared" si="45"/>
        <v/>
      </c>
      <c r="V45" s="43" t="str">
        <f t="shared" si="45"/>
        <v/>
      </c>
      <c r="W45" s="44" t="str">
        <f t="shared" si="45"/>
        <v/>
      </c>
    </row>
    <row r="46">
      <c r="A46" s="38" t="s">
        <v>220</v>
      </c>
      <c r="B46" s="10">
        <v>28.0</v>
      </c>
      <c r="C46" s="42">
        <f>IFERROR(__xludf.DUMMYFUNCTION("SPLIT(A46,"","")"),5.0)</f>
        <v>5</v>
      </c>
      <c r="D46" s="43">
        <f>IFERROR(__xludf.DUMMYFUNCTION("""COMPUTED_VALUE"""),33.0)</f>
        <v>33</v>
      </c>
      <c r="E46" s="43">
        <f>IFERROR(__xludf.DUMMYFUNCTION("""COMPUTED_VALUE"""),42.0)</f>
        <v>42</v>
      </c>
      <c r="F46" s="43">
        <f>IFERROR(__xludf.DUMMYFUNCTION("""COMPUTED_VALUE"""),1.0)</f>
        <v>1</v>
      </c>
      <c r="M46" s="67">
        <f t="shared" si="2"/>
        <v>4</v>
      </c>
      <c r="N46" s="43" t="str">
        <f t="shared" ref="N46:W46" si="46">IFS(C46=1,"explore page",C46=4,"customise ch1",C46=33,"goto Q",C46=17,"custom selector",C46=23,"use country filter",C46=14,"expl country filter",C46=28,"use country filter",C46=5,"expl coontinent filter",C46=42,"read db title",C46=24,"use country filter",C46=15,"expl continent filter",C46=18,"custom selector",C46=34,"read aTitle",C46=22,"use continent filter",C46=30,"navigate country filter",C46=19,"custom selector",C46=29,"use country filter",C46=25,"use continent filter",C46="","")</f>
        <v>expl coontinent filter</v>
      </c>
      <c r="O46" s="43" t="str">
        <f t="shared" si="46"/>
        <v>goto Q</v>
      </c>
      <c r="P46" s="43" t="str">
        <f t="shared" si="46"/>
        <v>read db title</v>
      </c>
      <c r="Q46" s="43" t="str">
        <f t="shared" si="46"/>
        <v>explore page</v>
      </c>
      <c r="R46" s="43" t="str">
        <f t="shared" si="46"/>
        <v/>
      </c>
      <c r="S46" s="43" t="str">
        <f t="shared" si="46"/>
        <v/>
      </c>
      <c r="T46" s="43" t="str">
        <f t="shared" si="46"/>
        <v/>
      </c>
      <c r="U46" s="43" t="str">
        <f t="shared" si="46"/>
        <v/>
      </c>
      <c r="V46" s="43" t="str">
        <f t="shared" si="46"/>
        <v/>
      </c>
      <c r="W46" s="44" t="str">
        <f t="shared" si="46"/>
        <v/>
      </c>
    </row>
    <row r="47">
      <c r="A47" s="38" t="s">
        <v>221</v>
      </c>
      <c r="B47" s="10">
        <v>28.0</v>
      </c>
      <c r="C47" s="42">
        <f>IFERROR(__xludf.DUMMYFUNCTION("SPLIT(A47,"","")"),42.0)</f>
        <v>42</v>
      </c>
      <c r="D47" s="43">
        <f>IFERROR(__xludf.DUMMYFUNCTION("""COMPUTED_VALUE"""),33.0)</f>
        <v>33</v>
      </c>
      <c r="E47" s="43">
        <f>IFERROR(__xludf.DUMMYFUNCTION("""COMPUTED_VALUE"""),1.0)</f>
        <v>1</v>
      </c>
      <c r="F47" s="43">
        <f>IFERROR(__xludf.DUMMYFUNCTION("""COMPUTED_VALUE"""),1.0)</f>
        <v>1</v>
      </c>
      <c r="M47" s="67">
        <f t="shared" si="2"/>
        <v>4</v>
      </c>
      <c r="N47" s="43" t="str">
        <f t="shared" ref="N47:W47" si="47">IFS(C47=1,"explore page",C47=4,"customise ch1",C47=33,"goto Q",C47=17,"custom selector",C47=23,"use country filter",C47=14,"expl country filter",C47=28,"use country filter",C47=5,"expl coontinent filter",C47=42,"read db title",C47=24,"use country filter",C47=15,"expl continent filter",C47=18,"custom selector",C47=34,"read aTitle",C47=22,"use continent filter",C47=30,"navigate country filter",C47=19,"custom selector",C47=29,"use country filter",C47=25,"use continent filter",C47="","")</f>
        <v>read db title</v>
      </c>
      <c r="O47" s="43" t="str">
        <f t="shared" si="47"/>
        <v>goto Q</v>
      </c>
      <c r="P47" s="43" t="str">
        <f t="shared" si="47"/>
        <v>explore page</v>
      </c>
      <c r="Q47" s="43" t="str">
        <f t="shared" si="47"/>
        <v>explore page</v>
      </c>
      <c r="R47" s="43" t="str">
        <f t="shared" si="47"/>
        <v/>
      </c>
      <c r="S47" s="43" t="str">
        <f t="shared" si="47"/>
        <v/>
      </c>
      <c r="T47" s="43" t="str">
        <f t="shared" si="47"/>
        <v/>
      </c>
      <c r="U47" s="43" t="str">
        <f t="shared" si="47"/>
        <v/>
      </c>
      <c r="V47" s="43" t="str">
        <f t="shared" si="47"/>
        <v/>
      </c>
      <c r="W47" s="44" t="str">
        <f t="shared" si="47"/>
        <v/>
      </c>
    </row>
    <row r="48">
      <c r="A48" s="38" t="s">
        <v>222</v>
      </c>
      <c r="B48" s="10">
        <v>28.0</v>
      </c>
      <c r="C48" s="42">
        <f>IFERROR(__xludf.DUMMYFUNCTION("SPLIT(A48,"","")"),23.0)</f>
        <v>23</v>
      </c>
      <c r="D48" s="43">
        <f>IFERROR(__xludf.DUMMYFUNCTION("""COMPUTED_VALUE"""),24.0)</f>
        <v>24</v>
      </c>
      <c r="E48" s="43">
        <f>IFERROR(__xludf.DUMMYFUNCTION("""COMPUTED_VALUE"""),23.0)</f>
        <v>23</v>
      </c>
      <c r="F48" s="43">
        <f>IFERROR(__xludf.DUMMYFUNCTION("""COMPUTED_VALUE"""),4.0)</f>
        <v>4</v>
      </c>
      <c r="M48" s="67">
        <f t="shared" si="2"/>
        <v>4</v>
      </c>
      <c r="N48" s="43" t="str">
        <f t="shared" ref="N48:W48" si="48">IFS(C48=1,"explore page",C48=4,"customise ch1",C48=33,"goto Q",C48=17,"custom selector",C48=23,"use country filter",C48=14,"expl country filter",C48=28,"use country filter",C48=5,"expl coontinent filter",C48=42,"read db title",C48=24,"use country filter",C48=15,"expl continent filter",C48=18,"custom selector",C48=34,"read aTitle",C48=22,"use continent filter",C48=30,"navigate country filter",C48=19,"custom selector",C48=29,"use country filter",C48=25,"use continent filter",C48="","")</f>
        <v>use country filter</v>
      </c>
      <c r="O48" s="43" t="str">
        <f t="shared" si="48"/>
        <v>use country filter</v>
      </c>
      <c r="P48" s="43" t="str">
        <f t="shared" si="48"/>
        <v>use country filter</v>
      </c>
      <c r="Q48" s="43" t="str">
        <f t="shared" si="48"/>
        <v>customise ch1</v>
      </c>
      <c r="R48" s="43" t="str">
        <f t="shared" si="48"/>
        <v/>
      </c>
      <c r="S48" s="43" t="str">
        <f t="shared" si="48"/>
        <v/>
      </c>
      <c r="T48" s="43" t="str">
        <f t="shared" si="48"/>
        <v/>
      </c>
      <c r="U48" s="43" t="str">
        <f t="shared" si="48"/>
        <v/>
      </c>
      <c r="V48" s="43" t="str">
        <f t="shared" si="48"/>
        <v/>
      </c>
      <c r="W48" s="44" t="str">
        <f t="shared" si="48"/>
        <v/>
      </c>
    </row>
    <row r="49">
      <c r="A49" s="38" t="s">
        <v>223</v>
      </c>
      <c r="B49" s="10">
        <v>28.0</v>
      </c>
      <c r="C49" s="42">
        <f>IFERROR(__xludf.DUMMYFUNCTION("SPLIT(A49,"","")"),1.0)</f>
        <v>1</v>
      </c>
      <c r="D49" s="43">
        <f>IFERROR(__xludf.DUMMYFUNCTION("""COMPUTED_VALUE"""),1.0)</f>
        <v>1</v>
      </c>
      <c r="E49" s="43">
        <f>IFERROR(__xludf.DUMMYFUNCTION("""COMPUTED_VALUE"""),23.0)</f>
        <v>23</v>
      </c>
      <c r="F49" s="43">
        <f>IFERROR(__xludf.DUMMYFUNCTION("""COMPUTED_VALUE"""),23.0)</f>
        <v>23</v>
      </c>
      <c r="M49" s="67">
        <f t="shared" si="2"/>
        <v>4</v>
      </c>
      <c r="N49" s="43" t="str">
        <f t="shared" ref="N49:W49" si="49">IFS(C49=1,"explore page",C49=4,"customise ch1",C49=33,"goto Q",C49=17,"custom selector",C49=23,"use country filter",C49=14,"expl country filter",C49=28,"use country filter",C49=5,"expl coontinent filter",C49=42,"read db title",C49=24,"use country filter",C49=15,"expl continent filter",C49=18,"custom selector",C49=34,"read aTitle",C49=22,"use continent filter",C49=30,"navigate country filter",C49=19,"custom selector",C49=29,"use country filter",C49=25,"use continent filter",C49="","")</f>
        <v>explore page</v>
      </c>
      <c r="O49" s="43" t="str">
        <f t="shared" si="49"/>
        <v>explore page</v>
      </c>
      <c r="P49" s="43" t="str">
        <f t="shared" si="49"/>
        <v>use country filter</v>
      </c>
      <c r="Q49" s="43" t="str">
        <f t="shared" si="49"/>
        <v>use country filter</v>
      </c>
      <c r="R49" s="43" t="str">
        <f t="shared" si="49"/>
        <v/>
      </c>
      <c r="S49" s="43" t="str">
        <f t="shared" si="49"/>
        <v/>
      </c>
      <c r="T49" s="43" t="str">
        <f t="shared" si="49"/>
        <v/>
      </c>
      <c r="U49" s="43" t="str">
        <f t="shared" si="49"/>
        <v/>
      </c>
      <c r="V49" s="43" t="str">
        <f t="shared" si="49"/>
        <v/>
      </c>
      <c r="W49" s="44" t="str">
        <f t="shared" si="49"/>
        <v/>
      </c>
    </row>
    <row r="50">
      <c r="A50" s="38" t="s">
        <v>224</v>
      </c>
      <c r="B50" s="10">
        <v>28.0</v>
      </c>
      <c r="C50" s="42">
        <f>IFERROR(__xludf.DUMMYFUNCTION("SPLIT(A50,"","")"),33.0)</f>
        <v>33</v>
      </c>
      <c r="D50" s="43">
        <f>IFERROR(__xludf.DUMMYFUNCTION("""COMPUTED_VALUE"""),1.0)</f>
        <v>1</v>
      </c>
      <c r="E50" s="43">
        <f>IFERROR(__xludf.DUMMYFUNCTION("""COMPUTED_VALUE"""),1.0)</f>
        <v>1</v>
      </c>
      <c r="F50" s="43">
        <f>IFERROR(__xludf.DUMMYFUNCTION("""COMPUTED_VALUE"""),1.0)</f>
        <v>1</v>
      </c>
      <c r="M50" s="67">
        <f t="shared" si="2"/>
        <v>4</v>
      </c>
      <c r="N50" s="43" t="str">
        <f t="shared" ref="N50:W50" si="50">IFS(C50=1,"explore page",C50=4,"customise ch1",C50=33,"goto Q",C50=17,"custom selector",C50=23,"use country filter",C50=14,"expl country filter",C50=28,"use country filter",C50=5,"expl coontinent filter",C50=42,"read db title",C50=24,"use country filter",C50=15,"expl continent filter",C50=18,"custom selector",C50=34,"read aTitle",C50=22,"use continent filter",C50=30,"navigate country filter",C50=19,"custom selector",C50=29,"use country filter",C50=25,"use continent filter",C50="","")</f>
        <v>goto Q</v>
      </c>
      <c r="O50" s="43" t="str">
        <f t="shared" si="50"/>
        <v>explore page</v>
      </c>
      <c r="P50" s="43" t="str">
        <f t="shared" si="50"/>
        <v>explore page</v>
      </c>
      <c r="Q50" s="43" t="str">
        <f t="shared" si="50"/>
        <v>explore page</v>
      </c>
      <c r="R50" s="43" t="str">
        <f t="shared" si="50"/>
        <v/>
      </c>
      <c r="S50" s="43" t="str">
        <f t="shared" si="50"/>
        <v/>
      </c>
      <c r="T50" s="43" t="str">
        <f t="shared" si="50"/>
        <v/>
      </c>
      <c r="U50" s="43" t="str">
        <f t="shared" si="50"/>
        <v/>
      </c>
      <c r="V50" s="43" t="str">
        <f t="shared" si="50"/>
        <v/>
      </c>
      <c r="W50" s="44" t="str">
        <f t="shared" si="50"/>
        <v/>
      </c>
    </row>
    <row r="51">
      <c r="A51" s="38" t="s">
        <v>225</v>
      </c>
      <c r="B51" s="10">
        <v>28.0</v>
      </c>
      <c r="C51" s="42">
        <f>IFERROR(__xludf.DUMMYFUNCTION("SPLIT(A51,"","")"),1.0)</f>
        <v>1</v>
      </c>
      <c r="D51" s="43">
        <f>IFERROR(__xludf.DUMMYFUNCTION("""COMPUTED_VALUE"""),1.0)</f>
        <v>1</v>
      </c>
      <c r="E51" s="43">
        <f>IFERROR(__xludf.DUMMYFUNCTION("""COMPUTED_VALUE"""),14.0)</f>
        <v>14</v>
      </c>
      <c r="F51" s="43">
        <f>IFERROR(__xludf.DUMMYFUNCTION("""COMPUTED_VALUE"""),14.0)</f>
        <v>14</v>
      </c>
      <c r="M51" s="67">
        <f t="shared" si="2"/>
        <v>4</v>
      </c>
      <c r="N51" s="43" t="str">
        <f t="shared" ref="N51:W51" si="51">IFS(C51=1,"explore page",C51=4,"customise ch1",C51=33,"goto Q",C51=17,"custom selector",C51=23,"use country filter",C51=14,"expl country filter",C51=28,"use country filter",C51=5,"expl coontinent filter",C51=42,"read db title",C51=24,"use country filter",C51=15,"expl continent filter",C51=18,"custom selector",C51=34,"read aTitle",C51=22,"use continent filter",C51=30,"navigate country filter",C51=19,"custom selector",C51=29,"use country filter",C51=25,"use continent filter",C51="","")</f>
        <v>explore page</v>
      </c>
      <c r="O51" s="43" t="str">
        <f t="shared" si="51"/>
        <v>explore page</v>
      </c>
      <c r="P51" s="43" t="str">
        <f t="shared" si="51"/>
        <v>expl country filter</v>
      </c>
      <c r="Q51" s="43" t="str">
        <f t="shared" si="51"/>
        <v>expl country filter</v>
      </c>
      <c r="R51" s="43" t="str">
        <f t="shared" si="51"/>
        <v/>
      </c>
      <c r="S51" s="43" t="str">
        <f t="shared" si="51"/>
        <v/>
      </c>
      <c r="T51" s="43" t="str">
        <f t="shared" si="51"/>
        <v/>
      </c>
      <c r="U51" s="43" t="str">
        <f t="shared" si="51"/>
        <v/>
      </c>
      <c r="V51" s="43" t="str">
        <f t="shared" si="51"/>
        <v/>
      </c>
      <c r="W51" s="44" t="str">
        <f t="shared" si="51"/>
        <v/>
      </c>
    </row>
    <row r="52">
      <c r="A52" s="38" t="s">
        <v>226</v>
      </c>
      <c r="B52" s="10">
        <v>28.0</v>
      </c>
      <c r="C52" s="42">
        <f>IFERROR(__xludf.DUMMYFUNCTION("SPLIT(A52,"","")"),1.0)</f>
        <v>1</v>
      </c>
      <c r="D52" s="43">
        <f>IFERROR(__xludf.DUMMYFUNCTION("""COMPUTED_VALUE"""),1.0)</f>
        <v>1</v>
      </c>
      <c r="E52" s="43">
        <f>IFERROR(__xludf.DUMMYFUNCTION("""COMPUTED_VALUE"""),14.0)</f>
        <v>14</v>
      </c>
      <c r="F52" s="43">
        <f>IFERROR(__xludf.DUMMYFUNCTION("""COMPUTED_VALUE"""),1.0)</f>
        <v>1</v>
      </c>
      <c r="M52" s="67">
        <f t="shared" si="2"/>
        <v>4</v>
      </c>
      <c r="N52" s="43" t="str">
        <f t="shared" ref="N52:W52" si="52">IFS(C52=1,"explore page",C52=4,"customise ch1",C52=33,"goto Q",C52=17,"custom selector",C52=23,"use country filter",C52=14,"expl country filter",C52=28,"use country filter",C52=5,"expl coontinent filter",C52=42,"read db title",C52=24,"use country filter",C52=15,"expl continent filter",C52=18,"custom selector",C52=34,"read aTitle",C52=22,"use continent filter",C52=30,"navigate country filter",C52=19,"custom selector",C52=29,"use country filter",C52=25,"use continent filter",C52="","")</f>
        <v>explore page</v>
      </c>
      <c r="O52" s="43" t="str">
        <f t="shared" si="52"/>
        <v>explore page</v>
      </c>
      <c r="P52" s="43" t="str">
        <f t="shared" si="52"/>
        <v>expl country filter</v>
      </c>
      <c r="Q52" s="43" t="str">
        <f t="shared" si="52"/>
        <v>explore page</v>
      </c>
      <c r="R52" s="43" t="str">
        <f t="shared" si="52"/>
        <v/>
      </c>
      <c r="S52" s="43" t="str">
        <f t="shared" si="52"/>
        <v/>
      </c>
      <c r="T52" s="43" t="str">
        <f t="shared" si="52"/>
        <v/>
      </c>
      <c r="U52" s="43" t="str">
        <f t="shared" si="52"/>
        <v/>
      </c>
      <c r="V52" s="43" t="str">
        <f t="shared" si="52"/>
        <v/>
      </c>
      <c r="W52" s="44" t="str">
        <f t="shared" si="52"/>
        <v/>
      </c>
    </row>
    <row r="53">
      <c r="A53" s="38" t="s">
        <v>227</v>
      </c>
      <c r="B53" s="10">
        <v>28.0</v>
      </c>
      <c r="C53" s="42">
        <f>IFERROR(__xludf.DUMMYFUNCTION("SPLIT(A53,"","")"),1.0)</f>
        <v>1</v>
      </c>
      <c r="D53" s="43">
        <f>IFERROR(__xludf.DUMMYFUNCTION("""COMPUTED_VALUE"""),5.0)</f>
        <v>5</v>
      </c>
      <c r="E53" s="43">
        <f>IFERROR(__xludf.DUMMYFUNCTION("""COMPUTED_VALUE"""),1.0)</f>
        <v>1</v>
      </c>
      <c r="F53" s="43">
        <f>IFERROR(__xludf.DUMMYFUNCTION("""COMPUTED_VALUE"""),4.0)</f>
        <v>4</v>
      </c>
      <c r="M53" s="67">
        <f t="shared" si="2"/>
        <v>4</v>
      </c>
      <c r="N53" s="43" t="str">
        <f t="shared" ref="N53:W53" si="53">IFS(C53=1,"explore page",C53=4,"customise ch1",C53=33,"goto Q",C53=17,"custom selector",C53=23,"use country filter",C53=14,"expl country filter",C53=28,"use country filter",C53=5,"expl coontinent filter",C53=42,"read db title",C53=24,"use country filter",C53=15,"expl continent filter",C53=18,"custom selector",C53=34,"read aTitle",C53=22,"use continent filter",C53=30,"navigate country filter",C53=19,"custom selector",C53=29,"use country filter",C53=25,"use continent filter",C53="","")</f>
        <v>explore page</v>
      </c>
      <c r="O53" s="43" t="str">
        <f t="shared" si="53"/>
        <v>expl coontinent filter</v>
      </c>
      <c r="P53" s="43" t="str">
        <f t="shared" si="53"/>
        <v>explore page</v>
      </c>
      <c r="Q53" s="43" t="str">
        <f t="shared" si="53"/>
        <v>customise ch1</v>
      </c>
      <c r="R53" s="43" t="str">
        <f t="shared" si="53"/>
        <v/>
      </c>
      <c r="S53" s="43" t="str">
        <f t="shared" si="53"/>
        <v/>
      </c>
      <c r="T53" s="43" t="str">
        <f t="shared" si="53"/>
        <v/>
      </c>
      <c r="U53" s="43" t="str">
        <f t="shared" si="53"/>
        <v/>
      </c>
      <c r="V53" s="43" t="str">
        <f t="shared" si="53"/>
        <v/>
      </c>
      <c r="W53" s="44" t="str">
        <f t="shared" si="53"/>
        <v/>
      </c>
    </row>
    <row r="54">
      <c r="A54" s="38" t="s">
        <v>228</v>
      </c>
      <c r="B54" s="10">
        <v>28.0</v>
      </c>
      <c r="C54" s="42">
        <f>IFERROR(__xludf.DUMMYFUNCTION("SPLIT(A54,"","")"),23.0)</f>
        <v>23</v>
      </c>
      <c r="D54" s="43">
        <f>IFERROR(__xludf.DUMMYFUNCTION("""COMPUTED_VALUE"""),24.0)</f>
        <v>24</v>
      </c>
      <c r="E54" s="43">
        <f>IFERROR(__xludf.DUMMYFUNCTION("""COMPUTED_VALUE"""),29.0)</f>
        <v>29</v>
      </c>
      <c r="F54" s="43">
        <f>IFERROR(__xludf.DUMMYFUNCTION("""COMPUTED_VALUE"""),23.0)</f>
        <v>23</v>
      </c>
      <c r="G54" s="43">
        <f>IFERROR(__xludf.DUMMYFUNCTION("""COMPUTED_VALUE"""),1.0)</f>
        <v>1</v>
      </c>
      <c r="M54" s="67">
        <f t="shared" si="2"/>
        <v>5</v>
      </c>
      <c r="N54" s="43" t="str">
        <f t="shared" ref="N54:W54" si="54">IFS(C54=1,"explore page",C54=4,"customise ch1",C54=33,"goto Q",C54=17,"custom selector",C54=23,"use country filter",C54=14,"expl country filter",C54=28,"use country filter",C54=5,"expl coontinent filter",C54=42,"read db title",C54=24,"use country filter",C54=15,"expl continent filter",C54=18,"custom selector",C54=34,"read aTitle",C54=22,"use continent filter",C54=30,"navigate country filter",C54=19,"custom selector",C54=29,"use country filter",C54=25,"use continent filter",C54="","")</f>
        <v>use country filter</v>
      </c>
      <c r="O54" s="43" t="str">
        <f t="shared" si="54"/>
        <v>use country filter</v>
      </c>
      <c r="P54" s="43" t="str">
        <f t="shared" si="54"/>
        <v>use country filter</v>
      </c>
      <c r="Q54" s="43" t="str">
        <f t="shared" si="54"/>
        <v>use country filter</v>
      </c>
      <c r="R54" s="43" t="str">
        <f t="shared" si="54"/>
        <v>explore page</v>
      </c>
      <c r="S54" s="43" t="str">
        <f t="shared" si="54"/>
        <v/>
      </c>
      <c r="T54" s="43" t="str">
        <f t="shared" si="54"/>
        <v/>
      </c>
      <c r="U54" s="43" t="str">
        <f t="shared" si="54"/>
        <v/>
      </c>
      <c r="V54" s="43" t="str">
        <f t="shared" si="54"/>
        <v/>
      </c>
      <c r="W54" s="44" t="str">
        <f t="shared" si="54"/>
        <v/>
      </c>
    </row>
    <row r="55">
      <c r="A55" s="38" t="s">
        <v>229</v>
      </c>
      <c r="B55" s="10">
        <v>28.0</v>
      </c>
      <c r="C55" s="42">
        <f>IFERROR(__xludf.DUMMYFUNCTION("SPLIT(A55,"","")"),23.0)</f>
        <v>23</v>
      </c>
      <c r="D55" s="43">
        <f>IFERROR(__xludf.DUMMYFUNCTION("""COMPUTED_VALUE"""),23.0)</f>
        <v>23</v>
      </c>
      <c r="E55" s="43">
        <f>IFERROR(__xludf.DUMMYFUNCTION("""COMPUTED_VALUE"""),24.0)</f>
        <v>24</v>
      </c>
      <c r="F55" s="43">
        <f>IFERROR(__xludf.DUMMYFUNCTION("""COMPUTED_VALUE"""),23.0)</f>
        <v>23</v>
      </c>
      <c r="G55" s="43">
        <f>IFERROR(__xludf.DUMMYFUNCTION("""COMPUTED_VALUE"""),1.0)</f>
        <v>1</v>
      </c>
      <c r="M55" s="67">
        <f t="shared" si="2"/>
        <v>5</v>
      </c>
      <c r="N55" s="43" t="str">
        <f t="shared" ref="N55:W55" si="55">IFS(C55=1,"explore page",C55=4,"customise ch1",C55=33,"goto Q",C55=17,"custom selector",C55=23,"use country filter",C55=14,"expl country filter",C55=28,"use country filter",C55=5,"expl coontinent filter",C55=42,"read db title",C55=24,"use country filter",C55=15,"expl continent filter",C55=18,"custom selector",C55=34,"read aTitle",C55=22,"use continent filter",C55=30,"navigate country filter",C55=19,"custom selector",C55=29,"use country filter",C55=25,"use continent filter",C55="","")</f>
        <v>use country filter</v>
      </c>
      <c r="O55" s="43" t="str">
        <f t="shared" si="55"/>
        <v>use country filter</v>
      </c>
      <c r="P55" s="43" t="str">
        <f t="shared" si="55"/>
        <v>use country filter</v>
      </c>
      <c r="Q55" s="43" t="str">
        <f t="shared" si="55"/>
        <v>use country filter</v>
      </c>
      <c r="R55" s="43" t="str">
        <f t="shared" si="55"/>
        <v>explore page</v>
      </c>
      <c r="S55" s="43" t="str">
        <f t="shared" si="55"/>
        <v/>
      </c>
      <c r="T55" s="43" t="str">
        <f t="shared" si="55"/>
        <v/>
      </c>
      <c r="U55" s="43" t="str">
        <f t="shared" si="55"/>
        <v/>
      </c>
      <c r="V55" s="43" t="str">
        <f t="shared" si="55"/>
        <v/>
      </c>
      <c r="W55" s="44" t="str">
        <f t="shared" si="55"/>
        <v/>
      </c>
    </row>
    <row r="56">
      <c r="A56" s="38" t="s">
        <v>230</v>
      </c>
      <c r="B56" s="10">
        <v>28.0</v>
      </c>
      <c r="C56" s="42">
        <f>IFERROR(__xludf.DUMMYFUNCTION("SPLIT(A56,"","")"),1.0)</f>
        <v>1</v>
      </c>
      <c r="D56" s="43">
        <f>IFERROR(__xludf.DUMMYFUNCTION("""COMPUTED_VALUE"""),22.0)</f>
        <v>22</v>
      </c>
      <c r="E56" s="43">
        <f>IFERROR(__xludf.DUMMYFUNCTION("""COMPUTED_VALUE"""),15.0)</f>
        <v>15</v>
      </c>
      <c r="F56" s="43">
        <f>IFERROR(__xludf.DUMMYFUNCTION("""COMPUTED_VALUE"""),23.0)</f>
        <v>23</v>
      </c>
      <c r="G56" s="43">
        <f>IFERROR(__xludf.DUMMYFUNCTION("""COMPUTED_VALUE"""),25.0)</f>
        <v>25</v>
      </c>
      <c r="M56" s="67">
        <f t="shared" si="2"/>
        <v>5</v>
      </c>
      <c r="N56" s="43" t="str">
        <f t="shared" ref="N56:W56" si="56">IFS(C56=1,"explore page",C56=4,"customise ch1",C56=33,"goto Q",C56=17,"custom selector",C56=23,"use country filter",C56=14,"expl country filter",C56=28,"use country filter",C56=5,"expl coontinent filter",C56=42,"read db title",C56=24,"use country filter",C56=15,"expl continent filter",C56=18,"custom selector",C56=34,"read aTitle",C56=22,"use continent filter",C56=30,"navigate country filter",C56=19,"custom selector",C56=29,"use country filter",C56=25,"use continent filter",C56="","")</f>
        <v>explore page</v>
      </c>
      <c r="O56" s="43" t="str">
        <f t="shared" si="56"/>
        <v>use continent filter</v>
      </c>
      <c r="P56" s="43" t="str">
        <f t="shared" si="56"/>
        <v>expl continent filter</v>
      </c>
      <c r="Q56" s="43" t="str">
        <f t="shared" si="56"/>
        <v>use country filter</v>
      </c>
      <c r="R56" s="43" t="str">
        <f t="shared" si="56"/>
        <v>use continent filter</v>
      </c>
      <c r="S56" s="43" t="str">
        <f t="shared" si="56"/>
        <v/>
      </c>
      <c r="T56" s="43" t="str">
        <f t="shared" si="56"/>
        <v/>
      </c>
      <c r="U56" s="43" t="str">
        <f t="shared" si="56"/>
        <v/>
      </c>
      <c r="V56" s="43" t="str">
        <f t="shared" si="56"/>
        <v/>
      </c>
      <c r="W56" s="44" t="str">
        <f t="shared" si="56"/>
        <v/>
      </c>
    </row>
    <row r="57">
      <c r="A57" s="38" t="s">
        <v>231</v>
      </c>
      <c r="B57" s="10">
        <v>28.0</v>
      </c>
      <c r="C57" s="42">
        <f>IFERROR(__xludf.DUMMYFUNCTION("SPLIT(A57,"","")"),1.0)</f>
        <v>1</v>
      </c>
      <c r="D57" s="43">
        <f>IFERROR(__xludf.DUMMYFUNCTION("""COMPUTED_VALUE"""),33.0)</f>
        <v>33</v>
      </c>
      <c r="E57" s="43">
        <f>IFERROR(__xludf.DUMMYFUNCTION("""COMPUTED_VALUE"""),42.0)</f>
        <v>42</v>
      </c>
      <c r="F57" s="43">
        <f>IFERROR(__xludf.DUMMYFUNCTION("""COMPUTED_VALUE"""),1.0)</f>
        <v>1</v>
      </c>
      <c r="G57" s="43">
        <f>IFERROR(__xludf.DUMMYFUNCTION("""COMPUTED_VALUE"""),1.0)</f>
        <v>1</v>
      </c>
      <c r="M57" s="67">
        <f t="shared" si="2"/>
        <v>5</v>
      </c>
      <c r="N57" s="43" t="str">
        <f t="shared" ref="N57:W57" si="57">IFS(C57=1,"explore page",C57=4,"customise ch1",C57=33,"goto Q",C57=17,"custom selector",C57=23,"use country filter",C57=14,"expl country filter",C57=28,"use country filter",C57=5,"expl coontinent filter",C57=42,"read db title",C57=24,"use country filter",C57=15,"expl continent filter",C57=18,"custom selector",C57=34,"read aTitle",C57=22,"use continent filter",C57=30,"navigate country filter",C57=19,"custom selector",C57=29,"use country filter",C57=25,"use continent filter",C57="","")</f>
        <v>explore page</v>
      </c>
      <c r="O57" s="43" t="str">
        <f t="shared" si="57"/>
        <v>goto Q</v>
      </c>
      <c r="P57" s="43" t="str">
        <f t="shared" si="57"/>
        <v>read db title</v>
      </c>
      <c r="Q57" s="43" t="str">
        <f t="shared" si="57"/>
        <v>explore page</v>
      </c>
      <c r="R57" s="43" t="str">
        <f t="shared" si="57"/>
        <v>explore page</v>
      </c>
      <c r="S57" s="43" t="str">
        <f t="shared" si="57"/>
        <v/>
      </c>
      <c r="T57" s="43" t="str">
        <f t="shared" si="57"/>
        <v/>
      </c>
      <c r="U57" s="43" t="str">
        <f t="shared" si="57"/>
        <v/>
      </c>
      <c r="V57" s="43" t="str">
        <f t="shared" si="57"/>
        <v/>
      </c>
      <c r="W57" s="44" t="str">
        <f t="shared" si="57"/>
        <v/>
      </c>
    </row>
    <row r="58">
      <c r="A58" s="38" t="s">
        <v>232</v>
      </c>
      <c r="B58" s="10">
        <v>28.0</v>
      </c>
      <c r="C58" s="42">
        <f>IFERROR(__xludf.DUMMYFUNCTION("SPLIT(A58,"","")"),23.0)</f>
        <v>23</v>
      </c>
      <c r="D58" s="43">
        <f>IFERROR(__xludf.DUMMYFUNCTION("""COMPUTED_VALUE"""),30.0)</f>
        <v>30</v>
      </c>
      <c r="E58" s="43">
        <f>IFERROR(__xludf.DUMMYFUNCTION("""COMPUTED_VALUE"""),23.0)</f>
        <v>23</v>
      </c>
      <c r="F58" s="43">
        <f>IFERROR(__xludf.DUMMYFUNCTION("""COMPUTED_VALUE"""),24.0)</f>
        <v>24</v>
      </c>
      <c r="G58" s="43">
        <f>IFERROR(__xludf.DUMMYFUNCTION("""COMPUTED_VALUE"""),29.0)</f>
        <v>29</v>
      </c>
      <c r="H58" s="43">
        <f>IFERROR(__xludf.DUMMYFUNCTION("""COMPUTED_VALUE"""),23.0)</f>
        <v>23</v>
      </c>
      <c r="M58" s="67">
        <f t="shared" si="2"/>
        <v>6</v>
      </c>
      <c r="N58" s="43" t="str">
        <f t="shared" ref="N58:W58" si="58">IFS(C58=1,"explore page",C58=4,"customise ch1",C58=33,"goto Q",C58=17,"custom selector",C58=23,"use country filter",C58=14,"expl country filter",C58=28,"use country filter",C58=5,"expl coontinent filter",C58=42,"read db title",C58=24,"use country filter",C58=15,"expl continent filter",C58=18,"custom selector",C58=34,"read aTitle",C58=22,"use continent filter",C58=30,"navigate country filter",C58=19,"custom selector",C58=29,"use country filter",C58=25,"use continent filter",C58="","")</f>
        <v>use country filter</v>
      </c>
      <c r="O58" s="43" t="str">
        <f t="shared" si="58"/>
        <v>navigate country filter</v>
      </c>
      <c r="P58" s="43" t="str">
        <f t="shared" si="58"/>
        <v>use country filter</v>
      </c>
      <c r="Q58" s="43" t="str">
        <f t="shared" si="58"/>
        <v>use country filter</v>
      </c>
      <c r="R58" s="43" t="str">
        <f t="shared" si="58"/>
        <v>use country filter</v>
      </c>
      <c r="S58" s="43" t="str">
        <f t="shared" si="58"/>
        <v>use country filter</v>
      </c>
      <c r="T58" s="43" t="str">
        <f t="shared" si="58"/>
        <v/>
      </c>
      <c r="U58" s="43" t="str">
        <f t="shared" si="58"/>
        <v/>
      </c>
      <c r="V58" s="43" t="str">
        <f t="shared" si="58"/>
        <v/>
      </c>
      <c r="W58" s="44" t="str">
        <f t="shared" si="58"/>
        <v/>
      </c>
    </row>
    <row r="59">
      <c r="A59" s="38" t="s">
        <v>233</v>
      </c>
      <c r="B59" s="10">
        <v>28.0</v>
      </c>
      <c r="C59" s="42">
        <f>IFERROR(__xludf.DUMMYFUNCTION("SPLIT(A59,"","")"),23.0)</f>
        <v>23</v>
      </c>
      <c r="D59" s="43">
        <f>IFERROR(__xludf.DUMMYFUNCTION("""COMPUTED_VALUE"""),30.0)</f>
        <v>30</v>
      </c>
      <c r="E59" s="43">
        <f>IFERROR(__xludf.DUMMYFUNCTION("""COMPUTED_VALUE"""),23.0)</f>
        <v>23</v>
      </c>
      <c r="F59" s="43">
        <f>IFERROR(__xludf.DUMMYFUNCTION("""COMPUTED_VALUE"""),23.0)</f>
        <v>23</v>
      </c>
      <c r="G59" s="43">
        <f>IFERROR(__xludf.DUMMYFUNCTION("""COMPUTED_VALUE"""),24.0)</f>
        <v>24</v>
      </c>
      <c r="H59" s="43">
        <f>IFERROR(__xludf.DUMMYFUNCTION("""COMPUTED_VALUE"""),29.0)</f>
        <v>29</v>
      </c>
      <c r="M59" s="67">
        <f t="shared" si="2"/>
        <v>6</v>
      </c>
      <c r="N59" s="43" t="str">
        <f t="shared" ref="N59:W59" si="59">IFS(C59=1,"explore page",C59=4,"customise ch1",C59=33,"goto Q",C59=17,"custom selector",C59=23,"use country filter",C59=14,"expl country filter",C59=28,"use country filter",C59=5,"expl coontinent filter",C59=42,"read db title",C59=24,"use country filter",C59=15,"expl continent filter",C59=18,"custom selector",C59=34,"read aTitle",C59=22,"use continent filter",C59=30,"navigate country filter",C59=19,"custom selector",C59=29,"use country filter",C59=25,"use continent filter",C59="","")</f>
        <v>use country filter</v>
      </c>
      <c r="O59" s="43" t="str">
        <f t="shared" si="59"/>
        <v>navigate country filter</v>
      </c>
      <c r="P59" s="43" t="str">
        <f t="shared" si="59"/>
        <v>use country filter</v>
      </c>
      <c r="Q59" s="43" t="str">
        <f t="shared" si="59"/>
        <v>use country filter</v>
      </c>
      <c r="R59" s="43" t="str">
        <f t="shared" si="59"/>
        <v>use country filter</v>
      </c>
      <c r="S59" s="43" t="str">
        <f t="shared" si="59"/>
        <v>use country filter</v>
      </c>
      <c r="T59" s="43" t="str">
        <f t="shared" si="59"/>
        <v/>
      </c>
      <c r="U59" s="43" t="str">
        <f t="shared" si="59"/>
        <v/>
      </c>
      <c r="V59" s="43" t="str">
        <f t="shared" si="59"/>
        <v/>
      </c>
      <c r="W59" s="44" t="str">
        <f t="shared" si="59"/>
        <v/>
      </c>
    </row>
    <row r="60">
      <c r="A60" s="38" t="s">
        <v>234</v>
      </c>
      <c r="B60" s="10">
        <v>28.0</v>
      </c>
      <c r="C60" s="42">
        <f>IFERROR(__xludf.DUMMYFUNCTION("SPLIT(A60,"","")"),23.0)</f>
        <v>23</v>
      </c>
      <c r="D60" s="43">
        <f>IFERROR(__xludf.DUMMYFUNCTION("""COMPUTED_VALUE"""),23.0)</f>
        <v>23</v>
      </c>
      <c r="E60" s="43">
        <f>IFERROR(__xludf.DUMMYFUNCTION("""COMPUTED_VALUE"""),23.0)</f>
        <v>23</v>
      </c>
      <c r="F60" s="43">
        <f>IFERROR(__xludf.DUMMYFUNCTION("""COMPUTED_VALUE"""),29.0)</f>
        <v>29</v>
      </c>
      <c r="G60" s="43">
        <f>IFERROR(__xludf.DUMMYFUNCTION("""COMPUTED_VALUE"""),23.0)</f>
        <v>23</v>
      </c>
      <c r="H60" s="43">
        <f>IFERROR(__xludf.DUMMYFUNCTION("""COMPUTED_VALUE"""),24.0)</f>
        <v>24</v>
      </c>
      <c r="M60" s="67">
        <f t="shared" si="2"/>
        <v>6</v>
      </c>
      <c r="N60" s="43" t="str">
        <f t="shared" ref="N60:W60" si="60">IFS(C60=1,"explore page",C60=4,"customise ch1",C60=33,"goto Q",C60=17,"custom selector",C60=23,"use country filter",C60=14,"expl country filter",C60=28,"use country filter",C60=5,"expl coontinent filter",C60=42,"read db title",C60=24,"use country filter",C60=15,"expl continent filter",C60=18,"custom selector",C60=34,"read aTitle",C60=22,"use continent filter",C60=30,"navigate country filter",C60=19,"custom selector",C60=29,"use country filter",C60=25,"use continent filter",C60="","")</f>
        <v>use country filter</v>
      </c>
      <c r="O60" s="43" t="str">
        <f t="shared" si="60"/>
        <v>use country filter</v>
      </c>
      <c r="P60" s="43" t="str">
        <f t="shared" si="60"/>
        <v>use country filter</v>
      </c>
      <c r="Q60" s="43" t="str">
        <f t="shared" si="60"/>
        <v>use country filter</v>
      </c>
      <c r="R60" s="43" t="str">
        <f t="shared" si="60"/>
        <v>use country filter</v>
      </c>
      <c r="S60" s="43" t="str">
        <f t="shared" si="60"/>
        <v>use country filter</v>
      </c>
      <c r="T60" s="43" t="str">
        <f t="shared" si="60"/>
        <v/>
      </c>
      <c r="U60" s="43" t="str">
        <f t="shared" si="60"/>
        <v/>
      </c>
      <c r="V60" s="43" t="str">
        <f t="shared" si="60"/>
        <v/>
      </c>
      <c r="W60" s="44" t="str">
        <f t="shared" si="60"/>
        <v/>
      </c>
    </row>
    <row r="61">
      <c r="A61" s="38" t="s">
        <v>235</v>
      </c>
      <c r="B61" s="10">
        <v>28.0</v>
      </c>
      <c r="C61" s="42">
        <f>IFERROR(__xludf.DUMMYFUNCTION("SPLIT(A61,"","")"),24.0)</f>
        <v>24</v>
      </c>
      <c r="D61" s="43">
        <f>IFERROR(__xludf.DUMMYFUNCTION("""COMPUTED_VALUE"""),23.0)</f>
        <v>23</v>
      </c>
      <c r="E61" s="43">
        <f>IFERROR(__xludf.DUMMYFUNCTION("""COMPUTED_VALUE"""),24.0)</f>
        <v>24</v>
      </c>
      <c r="F61" s="43">
        <f>IFERROR(__xludf.DUMMYFUNCTION("""COMPUTED_VALUE"""),23.0)</f>
        <v>23</v>
      </c>
      <c r="G61" s="43">
        <f>IFERROR(__xludf.DUMMYFUNCTION("""COMPUTED_VALUE"""),23.0)</f>
        <v>23</v>
      </c>
      <c r="H61" s="43">
        <f>IFERROR(__xludf.DUMMYFUNCTION("""COMPUTED_VALUE"""),23.0)</f>
        <v>23</v>
      </c>
      <c r="M61" s="67">
        <f t="shared" si="2"/>
        <v>6</v>
      </c>
      <c r="N61" s="43" t="str">
        <f t="shared" ref="N61:W61" si="61">IFS(C61=1,"explore page",C61=4,"customise ch1",C61=33,"goto Q",C61=17,"custom selector",C61=23,"use country filter",C61=14,"expl country filter",C61=28,"use country filter",C61=5,"expl coontinent filter",C61=42,"read db title",C61=24,"use country filter",C61=15,"expl continent filter",C61=18,"custom selector",C61=34,"read aTitle",C61=22,"use continent filter",C61=30,"navigate country filter",C61=19,"custom selector",C61=29,"use country filter",C61=25,"use continent filter",C61="","")</f>
        <v>use country filter</v>
      </c>
      <c r="O61" s="43" t="str">
        <f t="shared" si="61"/>
        <v>use country filter</v>
      </c>
      <c r="P61" s="43" t="str">
        <f t="shared" si="61"/>
        <v>use country filter</v>
      </c>
      <c r="Q61" s="43" t="str">
        <f t="shared" si="61"/>
        <v>use country filter</v>
      </c>
      <c r="R61" s="43" t="str">
        <f t="shared" si="61"/>
        <v>use country filter</v>
      </c>
      <c r="S61" s="43" t="str">
        <f t="shared" si="61"/>
        <v>use country filter</v>
      </c>
      <c r="T61" s="43" t="str">
        <f t="shared" si="61"/>
        <v/>
      </c>
      <c r="U61" s="43" t="str">
        <f t="shared" si="61"/>
        <v/>
      </c>
      <c r="V61" s="43" t="str">
        <f t="shared" si="61"/>
        <v/>
      </c>
      <c r="W61" s="44" t="str">
        <f t="shared" si="61"/>
        <v/>
      </c>
    </row>
    <row r="62">
      <c r="A62" s="38" t="s">
        <v>236</v>
      </c>
      <c r="B62" s="10">
        <v>28.0</v>
      </c>
      <c r="C62" s="42">
        <f>IFERROR(__xludf.DUMMYFUNCTION("SPLIT(A62,"","")"),15.0)</f>
        <v>15</v>
      </c>
      <c r="D62" s="43">
        <f>IFERROR(__xludf.DUMMYFUNCTION("""COMPUTED_VALUE"""),22.0)</f>
        <v>22</v>
      </c>
      <c r="E62" s="43">
        <f>IFERROR(__xludf.DUMMYFUNCTION("""COMPUTED_VALUE"""),23.0)</f>
        <v>23</v>
      </c>
      <c r="F62" s="43">
        <f>IFERROR(__xludf.DUMMYFUNCTION("""COMPUTED_VALUE"""),24.0)</f>
        <v>24</v>
      </c>
      <c r="G62" s="43">
        <f>IFERROR(__xludf.DUMMYFUNCTION("""COMPUTED_VALUE"""),25.0)</f>
        <v>25</v>
      </c>
      <c r="H62" s="43">
        <f>IFERROR(__xludf.DUMMYFUNCTION("""COMPUTED_VALUE"""),23.0)</f>
        <v>23</v>
      </c>
      <c r="M62" s="67">
        <f t="shared" si="2"/>
        <v>6</v>
      </c>
      <c r="N62" s="43" t="str">
        <f t="shared" ref="N62:W62" si="62">IFS(C62=1,"explore page",C62=4,"customise ch1",C62=33,"goto Q",C62=17,"custom selector",C62=23,"use country filter",C62=14,"expl country filter",C62=28,"use country filter",C62=5,"expl coontinent filter",C62=42,"read db title",C62=24,"use country filter",C62=15,"expl continent filter",C62=18,"custom selector",C62=34,"read aTitle",C62=22,"use continent filter",C62=30,"navigate country filter",C62=19,"custom selector",C62=29,"use country filter",C62=25,"use continent filter",C62="","")</f>
        <v>expl continent filter</v>
      </c>
      <c r="O62" s="43" t="str">
        <f t="shared" si="62"/>
        <v>use continent filter</v>
      </c>
      <c r="P62" s="43" t="str">
        <f t="shared" si="62"/>
        <v>use country filter</v>
      </c>
      <c r="Q62" s="43" t="str">
        <f t="shared" si="62"/>
        <v>use country filter</v>
      </c>
      <c r="R62" s="43" t="str">
        <f t="shared" si="62"/>
        <v>use continent filter</v>
      </c>
      <c r="S62" s="43" t="str">
        <f t="shared" si="62"/>
        <v>use country filter</v>
      </c>
      <c r="T62" s="43" t="str">
        <f t="shared" si="62"/>
        <v/>
      </c>
      <c r="U62" s="43" t="str">
        <f t="shared" si="62"/>
        <v/>
      </c>
      <c r="V62" s="43" t="str">
        <f t="shared" si="62"/>
        <v/>
      </c>
      <c r="W62" s="44" t="str">
        <f t="shared" si="62"/>
        <v/>
      </c>
    </row>
    <row r="63">
      <c r="A63" s="38" t="s">
        <v>237</v>
      </c>
      <c r="B63" s="10">
        <v>28.0</v>
      </c>
      <c r="C63" s="42">
        <f>IFERROR(__xludf.DUMMYFUNCTION("SPLIT(A63,"","")"),15.0)</f>
        <v>15</v>
      </c>
      <c r="D63" s="43">
        <f>IFERROR(__xludf.DUMMYFUNCTION("""COMPUTED_VALUE"""),22.0)</f>
        <v>22</v>
      </c>
      <c r="E63" s="43">
        <f>IFERROR(__xludf.DUMMYFUNCTION("""COMPUTED_VALUE"""),15.0)</f>
        <v>15</v>
      </c>
      <c r="F63" s="43">
        <f>IFERROR(__xludf.DUMMYFUNCTION("""COMPUTED_VALUE"""),23.0)</f>
        <v>23</v>
      </c>
      <c r="G63" s="43">
        <f>IFERROR(__xludf.DUMMYFUNCTION("""COMPUTED_VALUE"""),24.0)</f>
        <v>24</v>
      </c>
      <c r="H63" s="43">
        <f>IFERROR(__xludf.DUMMYFUNCTION("""COMPUTED_VALUE"""),25.0)</f>
        <v>25</v>
      </c>
      <c r="M63" s="67">
        <f t="shared" si="2"/>
        <v>6</v>
      </c>
      <c r="N63" s="43" t="str">
        <f t="shared" ref="N63:W63" si="63">IFS(C63=1,"explore page",C63=4,"customise ch1",C63=33,"goto Q",C63=17,"custom selector",C63=23,"use country filter",C63=14,"expl country filter",C63=28,"use country filter",C63=5,"expl coontinent filter",C63=42,"read db title",C63=24,"use country filter",C63=15,"expl continent filter",C63=18,"custom selector",C63=34,"read aTitle",C63=22,"use continent filter",C63=30,"navigate country filter",C63=19,"custom selector",C63=29,"use country filter",C63=25,"use continent filter",C63="","")</f>
        <v>expl continent filter</v>
      </c>
      <c r="O63" s="43" t="str">
        <f t="shared" si="63"/>
        <v>use continent filter</v>
      </c>
      <c r="P63" s="43" t="str">
        <f t="shared" si="63"/>
        <v>expl continent filter</v>
      </c>
      <c r="Q63" s="43" t="str">
        <f t="shared" si="63"/>
        <v>use country filter</v>
      </c>
      <c r="R63" s="43" t="str">
        <f t="shared" si="63"/>
        <v>use country filter</v>
      </c>
      <c r="S63" s="43" t="str">
        <f t="shared" si="63"/>
        <v>use continent filter</v>
      </c>
      <c r="T63" s="43" t="str">
        <f t="shared" si="63"/>
        <v/>
      </c>
      <c r="U63" s="43" t="str">
        <f t="shared" si="63"/>
        <v/>
      </c>
      <c r="V63" s="43" t="str">
        <f t="shared" si="63"/>
        <v/>
      </c>
      <c r="W63" s="44" t="str">
        <f t="shared" si="63"/>
        <v/>
      </c>
    </row>
    <row r="64">
      <c r="A64" s="38" t="s">
        <v>238</v>
      </c>
      <c r="B64" s="10">
        <v>28.0</v>
      </c>
      <c r="C64" s="42">
        <f>IFERROR(__xludf.DUMMYFUNCTION("SPLIT(A64,"","")"),23.0)</f>
        <v>23</v>
      </c>
      <c r="D64" s="43">
        <f>IFERROR(__xludf.DUMMYFUNCTION("""COMPUTED_VALUE"""),23.0)</f>
        <v>23</v>
      </c>
      <c r="E64" s="43">
        <f>IFERROR(__xludf.DUMMYFUNCTION("""COMPUTED_VALUE"""),23.0)</f>
        <v>23</v>
      </c>
      <c r="F64" s="43">
        <f>IFERROR(__xludf.DUMMYFUNCTION("""COMPUTED_VALUE"""),23.0)</f>
        <v>23</v>
      </c>
      <c r="G64" s="43">
        <f>IFERROR(__xludf.DUMMYFUNCTION("""COMPUTED_VALUE"""),29.0)</f>
        <v>29</v>
      </c>
      <c r="H64" s="43">
        <f>IFERROR(__xludf.DUMMYFUNCTION("""COMPUTED_VALUE"""),23.0)</f>
        <v>23</v>
      </c>
      <c r="I64" s="43">
        <f>IFERROR(__xludf.DUMMYFUNCTION("""COMPUTED_VALUE"""),23.0)</f>
        <v>23</v>
      </c>
      <c r="M64" s="67">
        <f t="shared" si="2"/>
        <v>7</v>
      </c>
      <c r="N64" s="43" t="str">
        <f t="shared" ref="N64:W64" si="64">IFS(C64=1,"explore page",C64=4,"customise ch1",C64=33,"goto Q",C64=17,"custom selector",C64=23,"use country filter",C64=14,"expl country filter",C64=28,"use country filter",C64=5,"expl coontinent filter",C64=42,"read db title",C64=24,"use country filter",C64=15,"expl continent filter",C64=18,"custom selector",C64=34,"read aTitle",C64=22,"use continent filter",C64=30,"navigate country filter",C64=19,"custom selector",C64=29,"use country filter",C64=25,"use continent filter",C64="","")</f>
        <v>use country filter</v>
      </c>
      <c r="O64" s="43" t="str">
        <f t="shared" si="64"/>
        <v>use country filter</v>
      </c>
      <c r="P64" s="43" t="str">
        <f t="shared" si="64"/>
        <v>use country filter</v>
      </c>
      <c r="Q64" s="43" t="str">
        <f t="shared" si="64"/>
        <v>use country filter</v>
      </c>
      <c r="R64" s="43" t="str">
        <f t="shared" si="64"/>
        <v>use country filter</v>
      </c>
      <c r="S64" s="43" t="str">
        <f t="shared" si="64"/>
        <v>use country filter</v>
      </c>
      <c r="T64" s="43" t="str">
        <f t="shared" si="64"/>
        <v>use country filter</v>
      </c>
      <c r="U64" s="43" t="str">
        <f t="shared" si="64"/>
        <v/>
      </c>
      <c r="V64" s="43" t="str">
        <f t="shared" si="64"/>
        <v/>
      </c>
      <c r="W64" s="44" t="str">
        <f t="shared" si="64"/>
        <v/>
      </c>
    </row>
    <row r="65">
      <c r="A65" s="38" t="s">
        <v>239</v>
      </c>
      <c r="B65" s="10">
        <v>28.0</v>
      </c>
      <c r="C65" s="42">
        <f>IFERROR(__xludf.DUMMYFUNCTION("SPLIT(A65,"","")"),23.0)</f>
        <v>23</v>
      </c>
      <c r="D65" s="43">
        <f>IFERROR(__xludf.DUMMYFUNCTION("""COMPUTED_VALUE"""),24.0)</f>
        <v>24</v>
      </c>
      <c r="E65" s="43">
        <f>IFERROR(__xludf.DUMMYFUNCTION("""COMPUTED_VALUE"""),23.0)</f>
        <v>23</v>
      </c>
      <c r="F65" s="43">
        <f>IFERROR(__xludf.DUMMYFUNCTION("""COMPUTED_VALUE"""),23.0)</f>
        <v>23</v>
      </c>
      <c r="G65" s="43">
        <f>IFERROR(__xludf.DUMMYFUNCTION("""COMPUTED_VALUE"""),24.0)</f>
        <v>24</v>
      </c>
      <c r="H65" s="43">
        <f>IFERROR(__xludf.DUMMYFUNCTION("""COMPUTED_VALUE"""),23.0)</f>
        <v>23</v>
      </c>
      <c r="I65" s="43">
        <f>IFERROR(__xludf.DUMMYFUNCTION("""COMPUTED_VALUE"""),23.0)</f>
        <v>23</v>
      </c>
      <c r="M65" s="67">
        <f t="shared" si="2"/>
        <v>7</v>
      </c>
      <c r="N65" s="43" t="str">
        <f t="shared" ref="N65:W65" si="65">IFS(C65=1,"explore page",C65=4,"customise ch1",C65=33,"goto Q",C65=17,"custom selector",C65=23,"use country filter",C65=14,"expl country filter",C65=28,"use country filter",C65=5,"expl coontinent filter",C65=42,"read db title",C65=24,"use country filter",C65=15,"expl continent filter",C65=18,"custom selector",C65=34,"read aTitle",C65=22,"use continent filter",C65=30,"navigate country filter",C65=19,"custom selector",C65=29,"use country filter",C65=25,"use continent filter",C65="","")</f>
        <v>use country filter</v>
      </c>
      <c r="O65" s="43" t="str">
        <f t="shared" si="65"/>
        <v>use country filter</v>
      </c>
      <c r="P65" s="43" t="str">
        <f t="shared" si="65"/>
        <v>use country filter</v>
      </c>
      <c r="Q65" s="43" t="str">
        <f t="shared" si="65"/>
        <v>use country filter</v>
      </c>
      <c r="R65" s="43" t="str">
        <f t="shared" si="65"/>
        <v>use country filter</v>
      </c>
      <c r="S65" s="43" t="str">
        <f t="shared" si="65"/>
        <v>use country filter</v>
      </c>
      <c r="T65" s="43" t="str">
        <f t="shared" si="65"/>
        <v>use country filter</v>
      </c>
      <c r="U65" s="43" t="str">
        <f t="shared" si="65"/>
        <v/>
      </c>
      <c r="V65" s="43" t="str">
        <f t="shared" si="65"/>
        <v/>
      </c>
      <c r="W65" s="44" t="str">
        <f t="shared" si="65"/>
        <v/>
      </c>
    </row>
    <row r="66">
      <c r="A66" s="38" t="s">
        <v>240</v>
      </c>
      <c r="B66" s="10">
        <v>28.0</v>
      </c>
      <c r="C66" s="42">
        <f>IFERROR(__xludf.DUMMYFUNCTION("SPLIT(A66,"","")"),1.0)</f>
        <v>1</v>
      </c>
      <c r="D66" s="43">
        <f>IFERROR(__xludf.DUMMYFUNCTION("""COMPUTED_VALUE"""),23.0)</f>
        <v>23</v>
      </c>
      <c r="E66" s="43">
        <f>IFERROR(__xludf.DUMMYFUNCTION("""COMPUTED_VALUE"""),23.0)</f>
        <v>23</v>
      </c>
      <c r="F66" s="43">
        <f>IFERROR(__xludf.DUMMYFUNCTION("""COMPUTED_VALUE"""),23.0)</f>
        <v>23</v>
      </c>
      <c r="G66" s="43">
        <f>IFERROR(__xludf.DUMMYFUNCTION("""COMPUTED_VALUE"""),24.0)</f>
        <v>24</v>
      </c>
      <c r="H66" s="43">
        <f>IFERROR(__xludf.DUMMYFUNCTION("""COMPUTED_VALUE"""),29.0)</f>
        <v>29</v>
      </c>
      <c r="I66" s="43">
        <f>IFERROR(__xludf.DUMMYFUNCTION("""COMPUTED_VALUE"""),23.0)</f>
        <v>23</v>
      </c>
      <c r="M66" s="67">
        <f t="shared" si="2"/>
        <v>7</v>
      </c>
      <c r="N66" s="43" t="str">
        <f t="shared" ref="N66:W66" si="66">IFS(C66=1,"explore page",C66=4,"customise ch1",C66=33,"goto Q",C66=17,"custom selector",C66=23,"use country filter",C66=14,"expl country filter",C66=28,"use country filter",C66=5,"expl coontinent filter",C66=42,"read db title",C66=24,"use country filter",C66=15,"expl continent filter",C66=18,"custom selector",C66=34,"read aTitle",C66=22,"use continent filter",C66=30,"navigate country filter",C66=19,"custom selector",C66=29,"use country filter",C66=25,"use continent filter",C66="","")</f>
        <v>explore page</v>
      </c>
      <c r="O66" s="43" t="str">
        <f t="shared" si="66"/>
        <v>use country filter</v>
      </c>
      <c r="P66" s="43" t="str">
        <f t="shared" si="66"/>
        <v>use country filter</v>
      </c>
      <c r="Q66" s="43" t="str">
        <f t="shared" si="66"/>
        <v>use country filter</v>
      </c>
      <c r="R66" s="43" t="str">
        <f t="shared" si="66"/>
        <v>use country filter</v>
      </c>
      <c r="S66" s="43" t="str">
        <f t="shared" si="66"/>
        <v>use country filter</v>
      </c>
      <c r="T66" s="43" t="str">
        <f t="shared" si="66"/>
        <v>use country filter</v>
      </c>
      <c r="U66" s="43" t="str">
        <f t="shared" si="66"/>
        <v/>
      </c>
      <c r="V66" s="43" t="str">
        <f t="shared" si="66"/>
        <v/>
      </c>
      <c r="W66" s="44" t="str">
        <f t="shared" si="66"/>
        <v/>
      </c>
    </row>
    <row r="67">
      <c r="A67" s="38" t="s">
        <v>241</v>
      </c>
      <c r="B67" s="10">
        <v>28.0</v>
      </c>
      <c r="C67" s="42">
        <f>IFERROR(__xludf.DUMMYFUNCTION("SPLIT(A67,"","")"),14.0)</f>
        <v>14</v>
      </c>
      <c r="D67" s="43">
        <f>IFERROR(__xludf.DUMMYFUNCTION("""COMPUTED_VALUE"""),28.0)</f>
        <v>28</v>
      </c>
      <c r="E67" s="43">
        <f>IFERROR(__xludf.DUMMYFUNCTION("""COMPUTED_VALUE"""),23.0)</f>
        <v>23</v>
      </c>
      <c r="F67" s="43">
        <f>IFERROR(__xludf.DUMMYFUNCTION("""COMPUTED_VALUE"""),24.0)</f>
        <v>24</v>
      </c>
      <c r="G67" s="43">
        <f>IFERROR(__xludf.DUMMYFUNCTION("""COMPUTED_VALUE"""),29.0)</f>
        <v>29</v>
      </c>
      <c r="H67" s="43">
        <f>IFERROR(__xludf.DUMMYFUNCTION("""COMPUTED_VALUE"""),23.0)</f>
        <v>23</v>
      </c>
      <c r="I67" s="43">
        <f>IFERROR(__xludf.DUMMYFUNCTION("""COMPUTED_VALUE"""),24.0)</f>
        <v>24</v>
      </c>
      <c r="J67" s="43">
        <f>IFERROR(__xludf.DUMMYFUNCTION("""COMPUTED_VALUE"""),29.0)</f>
        <v>29</v>
      </c>
      <c r="M67" s="67">
        <f t="shared" si="2"/>
        <v>8</v>
      </c>
      <c r="N67" s="43" t="str">
        <f t="shared" ref="N67:W67" si="67">IFS(C67=1,"explore page",C67=4,"customise ch1",C67=33,"goto Q",C67=17,"custom selector",C67=23,"use country filter",C67=14,"expl country filter",C67=28,"use country filter",C67=5,"expl coontinent filter",C67=42,"read db title",C67=24,"use country filter",C67=15,"expl continent filter",C67=18,"custom selector",C67=34,"read aTitle",C67=22,"use continent filter",C67=30,"navigate country filter",C67=19,"custom selector",C67=29,"use country filter",C67=25,"use continent filter",C67="","")</f>
        <v>expl country filter</v>
      </c>
      <c r="O67" s="43" t="str">
        <f t="shared" si="67"/>
        <v>use country filter</v>
      </c>
      <c r="P67" s="43" t="str">
        <f t="shared" si="67"/>
        <v>use country filter</v>
      </c>
      <c r="Q67" s="43" t="str">
        <f t="shared" si="67"/>
        <v>use country filter</v>
      </c>
      <c r="R67" s="43" t="str">
        <f t="shared" si="67"/>
        <v>use country filter</v>
      </c>
      <c r="S67" s="43" t="str">
        <f t="shared" si="67"/>
        <v>use country filter</v>
      </c>
      <c r="T67" s="43" t="str">
        <f t="shared" si="67"/>
        <v>use country filter</v>
      </c>
      <c r="U67" s="43" t="str">
        <f t="shared" si="67"/>
        <v>use country filter</v>
      </c>
      <c r="V67" s="43" t="str">
        <f t="shared" si="67"/>
        <v/>
      </c>
      <c r="W67" s="44" t="str">
        <f t="shared" si="67"/>
        <v/>
      </c>
    </row>
    <row r="68">
      <c r="A68" s="38" t="s">
        <v>242</v>
      </c>
      <c r="B68" s="10">
        <v>28.0</v>
      </c>
      <c r="C68" s="42">
        <f>IFERROR(__xludf.DUMMYFUNCTION("SPLIT(A68,"","")"),23.0)</f>
        <v>23</v>
      </c>
      <c r="D68" s="43">
        <f>IFERROR(__xludf.DUMMYFUNCTION("""COMPUTED_VALUE"""),23.0)</f>
        <v>23</v>
      </c>
      <c r="E68" s="43">
        <f>IFERROR(__xludf.DUMMYFUNCTION("""COMPUTED_VALUE"""),23.0)</f>
        <v>23</v>
      </c>
      <c r="F68" s="43">
        <f>IFERROR(__xludf.DUMMYFUNCTION("""COMPUTED_VALUE"""),24.0)</f>
        <v>24</v>
      </c>
      <c r="G68" s="43">
        <f>IFERROR(__xludf.DUMMYFUNCTION("""COMPUTED_VALUE"""),29.0)</f>
        <v>29</v>
      </c>
      <c r="H68" s="43">
        <f>IFERROR(__xludf.DUMMYFUNCTION("""COMPUTED_VALUE"""),23.0)</f>
        <v>23</v>
      </c>
      <c r="I68" s="43">
        <f>IFERROR(__xludf.DUMMYFUNCTION("""COMPUTED_VALUE"""),23.0)</f>
        <v>23</v>
      </c>
      <c r="J68" s="43">
        <f>IFERROR(__xludf.DUMMYFUNCTION("""COMPUTED_VALUE"""),23.0)</f>
        <v>23</v>
      </c>
      <c r="M68" s="67">
        <f t="shared" si="2"/>
        <v>8</v>
      </c>
      <c r="N68" s="43" t="str">
        <f t="shared" ref="N68:W68" si="68">IFS(C68=1,"explore page",C68=4,"customise ch1",C68=33,"goto Q",C68=17,"custom selector",C68=23,"use country filter",C68=14,"expl country filter",C68=28,"use country filter",C68=5,"expl coontinent filter",C68=42,"read db title",C68=24,"use country filter",C68=15,"expl continent filter",C68=18,"custom selector",C68=34,"read aTitle",C68=22,"use continent filter",C68=30,"navigate country filter",C68=19,"custom selector",C68=29,"use country filter",C68=25,"use continent filter",C68="","")</f>
        <v>use country filter</v>
      </c>
      <c r="O68" s="43" t="str">
        <f t="shared" si="68"/>
        <v>use country filter</v>
      </c>
      <c r="P68" s="43" t="str">
        <f t="shared" si="68"/>
        <v>use country filter</v>
      </c>
      <c r="Q68" s="43" t="str">
        <f t="shared" si="68"/>
        <v>use country filter</v>
      </c>
      <c r="R68" s="43" t="str">
        <f t="shared" si="68"/>
        <v>use country filter</v>
      </c>
      <c r="S68" s="43" t="str">
        <f t="shared" si="68"/>
        <v>use country filter</v>
      </c>
      <c r="T68" s="43" t="str">
        <f t="shared" si="68"/>
        <v>use country filter</v>
      </c>
      <c r="U68" s="43" t="str">
        <f t="shared" si="68"/>
        <v>use country filter</v>
      </c>
      <c r="V68" s="43" t="str">
        <f t="shared" si="68"/>
        <v/>
      </c>
      <c r="W68" s="44" t="str">
        <f t="shared" si="68"/>
        <v/>
      </c>
    </row>
    <row r="69">
      <c r="A69" s="38" t="s">
        <v>243</v>
      </c>
      <c r="B69" s="10">
        <v>28.0</v>
      </c>
      <c r="C69" s="42">
        <f>IFERROR(__xludf.DUMMYFUNCTION("SPLIT(A69,"","")"),14.0)</f>
        <v>14</v>
      </c>
      <c r="D69" s="43">
        <f>IFERROR(__xludf.DUMMYFUNCTION("""COMPUTED_VALUE"""),28.0)</f>
        <v>28</v>
      </c>
      <c r="E69" s="43">
        <f>IFERROR(__xludf.DUMMYFUNCTION("""COMPUTED_VALUE"""),23.0)</f>
        <v>23</v>
      </c>
      <c r="F69" s="43">
        <f>IFERROR(__xludf.DUMMYFUNCTION("""COMPUTED_VALUE"""),24.0)</f>
        <v>24</v>
      </c>
      <c r="G69" s="43">
        <f>IFERROR(__xludf.DUMMYFUNCTION("""COMPUTED_VALUE"""),23.0)</f>
        <v>23</v>
      </c>
      <c r="H69" s="43">
        <f>IFERROR(__xludf.DUMMYFUNCTION("""COMPUTED_VALUE"""),24.0)</f>
        <v>24</v>
      </c>
      <c r="I69" s="43">
        <f>IFERROR(__xludf.DUMMYFUNCTION("""COMPUTED_VALUE"""),29.0)</f>
        <v>29</v>
      </c>
      <c r="J69" s="43">
        <f>IFERROR(__xludf.DUMMYFUNCTION("""COMPUTED_VALUE"""),23.0)</f>
        <v>23</v>
      </c>
      <c r="M69" s="67">
        <f t="shared" si="2"/>
        <v>8</v>
      </c>
      <c r="N69" s="43" t="str">
        <f t="shared" ref="N69:W69" si="69">IFS(C69=1,"explore page",C69=4,"customise ch1",C69=33,"goto Q",C69=17,"custom selector",C69=23,"use country filter",C69=14,"expl country filter",C69=28,"use country filter",C69=5,"expl coontinent filter",C69=42,"read db title",C69=24,"use country filter",C69=15,"expl continent filter",C69=18,"custom selector",C69=34,"read aTitle",C69=22,"use continent filter",C69=30,"navigate country filter",C69=19,"custom selector",C69=29,"use country filter",C69=25,"use continent filter",C69="","")</f>
        <v>expl country filter</v>
      </c>
      <c r="O69" s="43" t="str">
        <f t="shared" si="69"/>
        <v>use country filter</v>
      </c>
      <c r="P69" s="43" t="str">
        <f t="shared" si="69"/>
        <v>use country filter</v>
      </c>
      <c r="Q69" s="43" t="str">
        <f t="shared" si="69"/>
        <v>use country filter</v>
      </c>
      <c r="R69" s="43" t="str">
        <f t="shared" si="69"/>
        <v>use country filter</v>
      </c>
      <c r="S69" s="43" t="str">
        <f t="shared" si="69"/>
        <v>use country filter</v>
      </c>
      <c r="T69" s="43" t="str">
        <f t="shared" si="69"/>
        <v>use country filter</v>
      </c>
      <c r="U69" s="43" t="str">
        <f t="shared" si="69"/>
        <v>use country filter</v>
      </c>
      <c r="V69" s="43" t="str">
        <f t="shared" si="69"/>
        <v/>
      </c>
      <c r="W69" s="44" t="str">
        <f t="shared" si="69"/>
        <v/>
      </c>
    </row>
    <row r="70">
      <c r="A70" s="38" t="s">
        <v>244</v>
      </c>
      <c r="B70" s="10">
        <v>28.0</v>
      </c>
      <c r="C70" s="42">
        <f>IFERROR(__xludf.DUMMYFUNCTION("SPLIT(A70,"","")"),23.0)</f>
        <v>23</v>
      </c>
      <c r="D70" s="43">
        <f>IFERROR(__xludf.DUMMYFUNCTION("""COMPUTED_VALUE"""),24.0)</f>
        <v>24</v>
      </c>
      <c r="E70" s="43">
        <f>IFERROR(__xludf.DUMMYFUNCTION("""COMPUTED_VALUE"""),23.0)</f>
        <v>23</v>
      </c>
      <c r="F70" s="43">
        <f>IFERROR(__xludf.DUMMYFUNCTION("""COMPUTED_VALUE"""),23.0)</f>
        <v>23</v>
      </c>
      <c r="G70" s="43">
        <f>IFERROR(__xludf.DUMMYFUNCTION("""COMPUTED_VALUE"""),23.0)</f>
        <v>23</v>
      </c>
      <c r="H70" s="43">
        <f>IFERROR(__xludf.DUMMYFUNCTION("""COMPUTED_VALUE"""),23.0)</f>
        <v>23</v>
      </c>
      <c r="I70" s="43">
        <f>IFERROR(__xludf.DUMMYFUNCTION("""COMPUTED_VALUE"""),24.0)</f>
        <v>24</v>
      </c>
      <c r="J70" s="43">
        <f>IFERROR(__xludf.DUMMYFUNCTION("""COMPUTED_VALUE"""),23.0)</f>
        <v>23</v>
      </c>
      <c r="M70" s="67">
        <f t="shared" si="2"/>
        <v>8</v>
      </c>
      <c r="N70" s="43" t="str">
        <f t="shared" ref="N70:W70" si="70">IFS(C70=1,"explore page",C70=4,"customise ch1",C70=33,"goto Q",C70=17,"custom selector",C70=23,"use country filter",C70=14,"expl country filter",C70=28,"use country filter",C70=5,"expl coontinent filter",C70=42,"read db title",C70=24,"use country filter",C70=15,"expl continent filter",C70=18,"custom selector",C70=34,"read aTitle",C70=22,"use continent filter",C70=30,"navigate country filter",C70=19,"custom selector",C70=29,"use country filter",C70=25,"use continent filter",C70="","")</f>
        <v>use country filter</v>
      </c>
      <c r="O70" s="43" t="str">
        <f t="shared" si="70"/>
        <v>use country filter</v>
      </c>
      <c r="P70" s="43" t="str">
        <f t="shared" si="70"/>
        <v>use country filter</v>
      </c>
      <c r="Q70" s="43" t="str">
        <f t="shared" si="70"/>
        <v>use country filter</v>
      </c>
      <c r="R70" s="43" t="str">
        <f t="shared" si="70"/>
        <v>use country filter</v>
      </c>
      <c r="S70" s="43" t="str">
        <f t="shared" si="70"/>
        <v>use country filter</v>
      </c>
      <c r="T70" s="43" t="str">
        <f t="shared" si="70"/>
        <v>use country filter</v>
      </c>
      <c r="U70" s="43" t="str">
        <f t="shared" si="70"/>
        <v>use country filter</v>
      </c>
      <c r="V70" s="43" t="str">
        <f t="shared" si="70"/>
        <v/>
      </c>
      <c r="W70" s="44" t="str">
        <f t="shared" si="70"/>
        <v/>
      </c>
    </row>
    <row r="71">
      <c r="A71" s="38" t="s">
        <v>245</v>
      </c>
      <c r="B71" s="10">
        <v>28.0</v>
      </c>
      <c r="C71" s="42">
        <f>IFERROR(__xludf.DUMMYFUNCTION("SPLIT(A71,"","")"),14.0)</f>
        <v>14</v>
      </c>
      <c r="D71" s="43">
        <f>IFERROR(__xludf.DUMMYFUNCTION("""COMPUTED_VALUE"""),28.0)</f>
        <v>28</v>
      </c>
      <c r="E71" s="43">
        <f>IFERROR(__xludf.DUMMYFUNCTION("""COMPUTED_VALUE"""),14.0)</f>
        <v>14</v>
      </c>
      <c r="F71" s="43">
        <f>IFERROR(__xludf.DUMMYFUNCTION("""COMPUTED_VALUE"""),24.0)</f>
        <v>24</v>
      </c>
      <c r="G71" s="43">
        <f>IFERROR(__xludf.DUMMYFUNCTION("""COMPUTED_VALUE"""),29.0)</f>
        <v>29</v>
      </c>
      <c r="H71" s="43">
        <f>IFERROR(__xludf.DUMMYFUNCTION("""COMPUTED_VALUE"""),23.0)</f>
        <v>23</v>
      </c>
      <c r="I71" s="43">
        <f>IFERROR(__xludf.DUMMYFUNCTION("""COMPUTED_VALUE"""),24.0)</f>
        <v>24</v>
      </c>
      <c r="J71" s="43">
        <f>IFERROR(__xludf.DUMMYFUNCTION("""COMPUTED_VALUE"""),29.0)</f>
        <v>29</v>
      </c>
      <c r="M71" s="67">
        <f t="shared" si="2"/>
        <v>8</v>
      </c>
      <c r="N71" s="43" t="str">
        <f t="shared" ref="N71:W71" si="71">IFS(C71=1,"explore page",C71=4,"customise ch1",C71=33,"goto Q",C71=17,"custom selector",C71=23,"use country filter",C71=14,"expl country filter",C71=28,"use country filter",C71=5,"expl coontinent filter",C71=42,"read db title",C71=24,"use country filter",C71=15,"expl continent filter",C71=18,"custom selector",C71=34,"read aTitle",C71=22,"use continent filter",C71=30,"navigate country filter",C71=19,"custom selector",C71=29,"use country filter",C71=25,"use continent filter",C71="","")</f>
        <v>expl country filter</v>
      </c>
      <c r="O71" s="43" t="str">
        <f t="shared" si="71"/>
        <v>use country filter</v>
      </c>
      <c r="P71" s="43" t="str">
        <f t="shared" si="71"/>
        <v>expl country filter</v>
      </c>
      <c r="Q71" s="43" t="str">
        <f t="shared" si="71"/>
        <v>use country filter</v>
      </c>
      <c r="R71" s="43" t="str">
        <f t="shared" si="71"/>
        <v>use country filter</v>
      </c>
      <c r="S71" s="43" t="str">
        <f t="shared" si="71"/>
        <v>use country filter</v>
      </c>
      <c r="T71" s="43" t="str">
        <f t="shared" si="71"/>
        <v>use country filter</v>
      </c>
      <c r="U71" s="43" t="str">
        <f t="shared" si="71"/>
        <v>use country filter</v>
      </c>
      <c r="V71" s="43" t="str">
        <f t="shared" si="71"/>
        <v/>
      </c>
      <c r="W71" s="44" t="str">
        <f t="shared" si="71"/>
        <v/>
      </c>
    </row>
    <row r="72">
      <c r="A72" s="38" t="s">
        <v>246</v>
      </c>
      <c r="B72" s="10">
        <v>28.0</v>
      </c>
      <c r="C72" s="42">
        <f>IFERROR(__xludf.DUMMYFUNCTION("SPLIT(A72,"","")"),1.0)</f>
        <v>1</v>
      </c>
      <c r="D72" s="43">
        <f>IFERROR(__xludf.DUMMYFUNCTION("""COMPUTED_VALUE"""),14.0)</f>
        <v>14</v>
      </c>
      <c r="E72" s="43">
        <f>IFERROR(__xludf.DUMMYFUNCTION("""COMPUTED_VALUE"""),23.0)</f>
        <v>23</v>
      </c>
      <c r="F72" s="43">
        <f>IFERROR(__xludf.DUMMYFUNCTION("""COMPUTED_VALUE"""),24.0)</f>
        <v>24</v>
      </c>
      <c r="G72" s="43">
        <f>IFERROR(__xludf.DUMMYFUNCTION("""COMPUTED_VALUE"""),29.0)</f>
        <v>29</v>
      </c>
      <c r="H72" s="43">
        <f>IFERROR(__xludf.DUMMYFUNCTION("""COMPUTED_VALUE"""),23.0)</f>
        <v>23</v>
      </c>
      <c r="I72" s="43">
        <f>IFERROR(__xludf.DUMMYFUNCTION("""COMPUTED_VALUE"""),24.0)</f>
        <v>24</v>
      </c>
      <c r="J72" s="43">
        <f>IFERROR(__xludf.DUMMYFUNCTION("""COMPUTED_VALUE"""),29.0)</f>
        <v>29</v>
      </c>
      <c r="M72" s="67">
        <f t="shared" si="2"/>
        <v>8</v>
      </c>
      <c r="N72" s="43" t="str">
        <f t="shared" ref="N72:W72" si="72">IFS(C72=1,"explore page",C72=4,"customise ch1",C72=33,"goto Q",C72=17,"custom selector",C72=23,"use country filter",C72=14,"expl country filter",C72=28,"use country filter",C72=5,"expl coontinent filter",C72=42,"read db title",C72=24,"use country filter",C72=15,"expl continent filter",C72=18,"custom selector",C72=34,"read aTitle",C72=22,"use continent filter",C72=30,"navigate country filter",C72=19,"custom selector",C72=29,"use country filter",C72=25,"use continent filter",C72="","")</f>
        <v>explore page</v>
      </c>
      <c r="O72" s="43" t="str">
        <f t="shared" si="72"/>
        <v>expl country filter</v>
      </c>
      <c r="P72" s="43" t="str">
        <f t="shared" si="72"/>
        <v>use country filter</v>
      </c>
      <c r="Q72" s="43" t="str">
        <f t="shared" si="72"/>
        <v>use country filter</v>
      </c>
      <c r="R72" s="43" t="str">
        <f t="shared" si="72"/>
        <v>use country filter</v>
      </c>
      <c r="S72" s="43" t="str">
        <f t="shared" si="72"/>
        <v>use country filter</v>
      </c>
      <c r="T72" s="43" t="str">
        <f t="shared" si="72"/>
        <v>use country filter</v>
      </c>
      <c r="U72" s="43" t="str">
        <f t="shared" si="72"/>
        <v>use country filter</v>
      </c>
      <c r="V72" s="43" t="str">
        <f t="shared" si="72"/>
        <v/>
      </c>
      <c r="W72" s="44" t="str">
        <f t="shared" si="72"/>
        <v/>
      </c>
    </row>
    <row r="73">
      <c r="A73" s="38" t="s">
        <v>247</v>
      </c>
      <c r="B73" s="10">
        <v>28.0</v>
      </c>
      <c r="C73" s="42">
        <f>IFERROR(__xludf.DUMMYFUNCTION("SPLIT(A73,"","")"),1.0)</f>
        <v>1</v>
      </c>
      <c r="D73" s="43">
        <f>IFERROR(__xludf.DUMMYFUNCTION("""COMPUTED_VALUE"""),14.0)</f>
        <v>14</v>
      </c>
      <c r="E73" s="43">
        <f>IFERROR(__xludf.DUMMYFUNCTION("""COMPUTED_VALUE"""),28.0)</f>
        <v>28</v>
      </c>
      <c r="F73" s="43">
        <f>IFERROR(__xludf.DUMMYFUNCTION("""COMPUTED_VALUE"""),23.0)</f>
        <v>23</v>
      </c>
      <c r="G73" s="43">
        <f>IFERROR(__xludf.DUMMYFUNCTION("""COMPUTED_VALUE"""),23.0)</f>
        <v>23</v>
      </c>
      <c r="H73" s="43">
        <f>IFERROR(__xludf.DUMMYFUNCTION("""COMPUTED_VALUE"""),23.0)</f>
        <v>23</v>
      </c>
      <c r="I73" s="43">
        <f>IFERROR(__xludf.DUMMYFUNCTION("""COMPUTED_VALUE"""),29.0)</f>
        <v>29</v>
      </c>
      <c r="J73" s="43">
        <f>IFERROR(__xludf.DUMMYFUNCTION("""COMPUTED_VALUE"""),23.0)</f>
        <v>23</v>
      </c>
      <c r="M73" s="67">
        <f t="shared" si="2"/>
        <v>8</v>
      </c>
      <c r="N73" s="43" t="str">
        <f t="shared" ref="N73:W73" si="73">IFS(C73=1,"explore page",C73=4,"customise ch1",C73=33,"goto Q",C73=17,"custom selector",C73=23,"use country filter",C73=14,"expl country filter",C73=28,"use country filter",C73=5,"expl coontinent filter",C73=42,"read db title",C73=24,"use country filter",C73=15,"expl continent filter",C73=18,"custom selector",C73=34,"read aTitle",C73=22,"use continent filter",C73=30,"navigate country filter",C73=19,"custom selector",C73=29,"use country filter",C73=25,"use continent filter",C73="","")</f>
        <v>explore page</v>
      </c>
      <c r="O73" s="43" t="str">
        <f t="shared" si="73"/>
        <v>expl country filter</v>
      </c>
      <c r="P73" s="43" t="str">
        <f t="shared" si="73"/>
        <v>use country filter</v>
      </c>
      <c r="Q73" s="43" t="str">
        <f t="shared" si="73"/>
        <v>use country filter</v>
      </c>
      <c r="R73" s="43" t="str">
        <f t="shared" si="73"/>
        <v>use country filter</v>
      </c>
      <c r="S73" s="43" t="str">
        <f t="shared" si="73"/>
        <v>use country filter</v>
      </c>
      <c r="T73" s="43" t="str">
        <f t="shared" si="73"/>
        <v>use country filter</v>
      </c>
      <c r="U73" s="43" t="str">
        <f t="shared" si="73"/>
        <v>use country filter</v>
      </c>
      <c r="V73" s="43" t="str">
        <f t="shared" si="73"/>
        <v/>
      </c>
      <c r="W73" s="44" t="str">
        <f t="shared" si="73"/>
        <v/>
      </c>
    </row>
    <row r="74">
      <c r="A74" s="38" t="s">
        <v>248</v>
      </c>
      <c r="B74" s="10">
        <v>28.0</v>
      </c>
      <c r="C74" s="42">
        <f>IFERROR(__xludf.DUMMYFUNCTION("SPLIT(A74,"","")"),1.0)</f>
        <v>1</v>
      </c>
      <c r="D74" s="43">
        <f>IFERROR(__xludf.DUMMYFUNCTION("""COMPUTED_VALUE"""),14.0)</f>
        <v>14</v>
      </c>
      <c r="E74" s="43">
        <f>IFERROR(__xludf.DUMMYFUNCTION("""COMPUTED_VALUE"""),23.0)</f>
        <v>23</v>
      </c>
      <c r="F74" s="43">
        <f>IFERROR(__xludf.DUMMYFUNCTION("""COMPUTED_VALUE"""),23.0)</f>
        <v>23</v>
      </c>
      <c r="G74" s="43">
        <f>IFERROR(__xludf.DUMMYFUNCTION("""COMPUTED_VALUE"""),24.0)</f>
        <v>24</v>
      </c>
      <c r="H74" s="43">
        <f>IFERROR(__xludf.DUMMYFUNCTION("""COMPUTED_VALUE"""),29.0)</f>
        <v>29</v>
      </c>
      <c r="I74" s="43">
        <f>IFERROR(__xludf.DUMMYFUNCTION("""COMPUTED_VALUE"""),23.0)</f>
        <v>23</v>
      </c>
      <c r="J74" s="43">
        <f>IFERROR(__xludf.DUMMYFUNCTION("""COMPUTED_VALUE"""),23.0)</f>
        <v>23</v>
      </c>
      <c r="M74" s="67">
        <f t="shared" si="2"/>
        <v>8</v>
      </c>
      <c r="N74" s="43" t="str">
        <f t="shared" ref="N74:W74" si="74">IFS(C74=1,"explore page",C74=4,"customise ch1",C74=33,"goto Q",C74=17,"custom selector",C74=23,"use country filter",C74=14,"expl country filter",C74=28,"use country filter",C74=5,"expl coontinent filter",C74=42,"read db title",C74=24,"use country filter",C74=15,"expl continent filter",C74=18,"custom selector",C74=34,"read aTitle",C74=22,"use continent filter",C74=30,"navigate country filter",C74=19,"custom selector",C74=29,"use country filter",C74=25,"use continent filter",C74="","")</f>
        <v>explore page</v>
      </c>
      <c r="O74" s="43" t="str">
        <f t="shared" si="74"/>
        <v>expl country filter</v>
      </c>
      <c r="P74" s="43" t="str">
        <f t="shared" si="74"/>
        <v>use country filter</v>
      </c>
      <c r="Q74" s="43" t="str">
        <f t="shared" si="74"/>
        <v>use country filter</v>
      </c>
      <c r="R74" s="43" t="str">
        <f t="shared" si="74"/>
        <v>use country filter</v>
      </c>
      <c r="S74" s="43" t="str">
        <f t="shared" si="74"/>
        <v>use country filter</v>
      </c>
      <c r="T74" s="43" t="str">
        <f t="shared" si="74"/>
        <v>use country filter</v>
      </c>
      <c r="U74" s="43" t="str">
        <f t="shared" si="74"/>
        <v>use country filter</v>
      </c>
      <c r="V74" s="43" t="str">
        <f t="shared" si="74"/>
        <v/>
      </c>
      <c r="W74" s="44" t="str">
        <f t="shared" si="74"/>
        <v/>
      </c>
    </row>
    <row r="75">
      <c r="A75" s="38" t="s">
        <v>249</v>
      </c>
      <c r="B75" s="10">
        <v>28.0</v>
      </c>
      <c r="C75" s="42">
        <f>IFERROR(__xludf.DUMMYFUNCTION("SPLIT(A75,"","")"),1.0)</f>
        <v>1</v>
      </c>
      <c r="D75" s="43">
        <f>IFERROR(__xludf.DUMMYFUNCTION("""COMPUTED_VALUE"""),14.0)</f>
        <v>14</v>
      </c>
      <c r="E75" s="43">
        <f>IFERROR(__xludf.DUMMYFUNCTION("""COMPUTED_VALUE"""),28.0)</f>
        <v>28</v>
      </c>
      <c r="F75" s="43">
        <f>IFERROR(__xludf.DUMMYFUNCTION("""COMPUTED_VALUE"""),14.0)</f>
        <v>14</v>
      </c>
      <c r="G75" s="43">
        <f>IFERROR(__xludf.DUMMYFUNCTION("""COMPUTED_VALUE"""),23.0)</f>
        <v>23</v>
      </c>
      <c r="H75" s="43">
        <f>IFERROR(__xludf.DUMMYFUNCTION("""COMPUTED_VALUE"""),24.0)</f>
        <v>24</v>
      </c>
      <c r="I75" s="43">
        <f>IFERROR(__xludf.DUMMYFUNCTION("""COMPUTED_VALUE"""),29.0)</f>
        <v>29</v>
      </c>
      <c r="J75" s="43">
        <f>IFERROR(__xludf.DUMMYFUNCTION("""COMPUTED_VALUE"""),23.0)</f>
        <v>23</v>
      </c>
      <c r="M75" s="67">
        <f t="shared" si="2"/>
        <v>8</v>
      </c>
      <c r="N75" s="43" t="str">
        <f t="shared" ref="N75:W75" si="75">IFS(C75=1,"explore page",C75=4,"customise ch1",C75=33,"goto Q",C75=17,"custom selector",C75=23,"use country filter",C75=14,"expl country filter",C75=28,"use country filter",C75=5,"expl coontinent filter",C75=42,"read db title",C75=24,"use country filter",C75=15,"expl continent filter",C75=18,"custom selector",C75=34,"read aTitle",C75=22,"use continent filter",C75=30,"navigate country filter",C75=19,"custom selector",C75=29,"use country filter",C75=25,"use continent filter",C75="","")</f>
        <v>explore page</v>
      </c>
      <c r="O75" s="43" t="str">
        <f t="shared" si="75"/>
        <v>expl country filter</v>
      </c>
      <c r="P75" s="43" t="str">
        <f t="shared" si="75"/>
        <v>use country filter</v>
      </c>
      <c r="Q75" s="43" t="str">
        <f t="shared" si="75"/>
        <v>expl country filter</v>
      </c>
      <c r="R75" s="43" t="str">
        <f t="shared" si="75"/>
        <v>use country filter</v>
      </c>
      <c r="S75" s="43" t="str">
        <f t="shared" si="75"/>
        <v>use country filter</v>
      </c>
      <c r="T75" s="43" t="str">
        <f t="shared" si="75"/>
        <v>use country filter</v>
      </c>
      <c r="U75" s="43" t="str">
        <f t="shared" si="75"/>
        <v>use country filter</v>
      </c>
      <c r="V75" s="43" t="str">
        <f t="shared" si="75"/>
        <v/>
      </c>
      <c r="W75" s="44" t="str">
        <f t="shared" si="75"/>
        <v/>
      </c>
    </row>
    <row r="76">
      <c r="A76" s="38" t="s">
        <v>250</v>
      </c>
      <c r="B76" s="10">
        <v>28.0</v>
      </c>
      <c r="C76" s="42">
        <f>IFERROR(__xludf.DUMMYFUNCTION("SPLIT(A76,"","")"),23.0)</f>
        <v>23</v>
      </c>
      <c r="D76" s="43">
        <f>IFERROR(__xludf.DUMMYFUNCTION("""COMPUTED_VALUE"""),24.0)</f>
        <v>24</v>
      </c>
      <c r="E76" s="43">
        <f>IFERROR(__xludf.DUMMYFUNCTION("""COMPUTED_VALUE"""),29.0)</f>
        <v>29</v>
      </c>
      <c r="F76" s="43">
        <f>IFERROR(__xludf.DUMMYFUNCTION("""COMPUTED_VALUE"""),23.0)</f>
        <v>23</v>
      </c>
      <c r="G76" s="43">
        <f>IFERROR(__xludf.DUMMYFUNCTION("""COMPUTED_VALUE"""),24.0)</f>
        <v>24</v>
      </c>
      <c r="H76" s="43">
        <f>IFERROR(__xludf.DUMMYFUNCTION("""COMPUTED_VALUE"""),29.0)</f>
        <v>29</v>
      </c>
      <c r="I76" s="43">
        <f>IFERROR(__xludf.DUMMYFUNCTION("""COMPUTED_VALUE"""),23.0)</f>
        <v>23</v>
      </c>
      <c r="J76" s="43">
        <f>IFERROR(__xludf.DUMMYFUNCTION("""COMPUTED_VALUE"""),24.0)</f>
        <v>24</v>
      </c>
      <c r="K76" s="43">
        <f>IFERROR(__xludf.DUMMYFUNCTION("""COMPUTED_VALUE"""),29.0)</f>
        <v>29</v>
      </c>
      <c r="M76" s="67">
        <f t="shared" si="2"/>
        <v>9</v>
      </c>
      <c r="N76" s="43" t="str">
        <f t="shared" ref="N76:W76" si="76">IFS(C76=1,"explore page",C76=4,"customise ch1",C76=33,"goto Q",C76=17,"custom selector",C76=23,"use country filter",C76=14,"expl country filter",C76=28,"use country filter",C76=5,"expl coontinent filter",C76=42,"read db title",C76=24,"use country filter",C76=15,"expl continent filter",C76=18,"custom selector",C76=34,"read aTitle",C76=22,"use continent filter",C76=30,"navigate country filter",C76=19,"custom selector",C76=29,"use country filter",C76=25,"use continent filter",C76="","")</f>
        <v>use country filter</v>
      </c>
      <c r="O76" s="43" t="str">
        <f t="shared" si="76"/>
        <v>use country filter</v>
      </c>
      <c r="P76" s="43" t="str">
        <f t="shared" si="76"/>
        <v>use country filter</v>
      </c>
      <c r="Q76" s="43" t="str">
        <f t="shared" si="76"/>
        <v>use country filter</v>
      </c>
      <c r="R76" s="43" t="str">
        <f t="shared" si="76"/>
        <v>use country filter</v>
      </c>
      <c r="S76" s="43" t="str">
        <f t="shared" si="76"/>
        <v>use country filter</v>
      </c>
      <c r="T76" s="43" t="str">
        <f t="shared" si="76"/>
        <v>use country filter</v>
      </c>
      <c r="U76" s="43" t="str">
        <f t="shared" si="76"/>
        <v>use country filter</v>
      </c>
      <c r="V76" s="43" t="str">
        <f t="shared" si="76"/>
        <v>use country filter</v>
      </c>
      <c r="W76" s="44" t="str">
        <f t="shared" si="76"/>
        <v/>
      </c>
    </row>
    <row r="77">
      <c r="A77" s="38" t="s">
        <v>251</v>
      </c>
      <c r="B77" s="10">
        <v>28.0</v>
      </c>
      <c r="C77" s="42">
        <f>IFERROR(__xludf.DUMMYFUNCTION("SPLIT(A77,"","")"),23.0)</f>
        <v>23</v>
      </c>
      <c r="D77" s="43">
        <f>IFERROR(__xludf.DUMMYFUNCTION("""COMPUTED_VALUE"""),24.0)</f>
        <v>24</v>
      </c>
      <c r="E77" s="43">
        <f>IFERROR(__xludf.DUMMYFUNCTION("""COMPUTED_VALUE"""),29.0)</f>
        <v>29</v>
      </c>
      <c r="F77" s="43">
        <f>IFERROR(__xludf.DUMMYFUNCTION("""COMPUTED_VALUE"""),23.0)</f>
        <v>23</v>
      </c>
      <c r="G77" s="43">
        <f>IFERROR(__xludf.DUMMYFUNCTION("""COMPUTED_VALUE"""),29.0)</f>
        <v>29</v>
      </c>
      <c r="H77" s="43">
        <f>IFERROR(__xludf.DUMMYFUNCTION("""COMPUTED_VALUE"""),23.0)</f>
        <v>23</v>
      </c>
      <c r="I77" s="43">
        <f>IFERROR(__xludf.DUMMYFUNCTION("""COMPUTED_VALUE"""),24.0)</f>
        <v>24</v>
      </c>
      <c r="J77" s="43">
        <f>IFERROR(__xludf.DUMMYFUNCTION("""COMPUTED_VALUE"""),29.0)</f>
        <v>29</v>
      </c>
      <c r="K77" s="43">
        <f>IFERROR(__xludf.DUMMYFUNCTION("""COMPUTED_VALUE"""),23.0)</f>
        <v>23</v>
      </c>
      <c r="M77" s="67">
        <f t="shared" si="2"/>
        <v>9</v>
      </c>
      <c r="N77" s="43" t="str">
        <f t="shared" ref="N77:W77" si="77">IFS(C77=1,"explore page",C77=4,"customise ch1",C77=33,"goto Q",C77=17,"custom selector",C77=23,"use country filter",C77=14,"expl country filter",C77=28,"use country filter",C77=5,"expl coontinent filter",C77=42,"read db title",C77=24,"use country filter",C77=15,"expl continent filter",C77=18,"custom selector",C77=34,"read aTitle",C77=22,"use continent filter",C77=30,"navigate country filter",C77=19,"custom selector",C77=29,"use country filter",C77=25,"use continent filter",C77="","")</f>
        <v>use country filter</v>
      </c>
      <c r="O77" s="43" t="str">
        <f t="shared" si="77"/>
        <v>use country filter</v>
      </c>
      <c r="P77" s="43" t="str">
        <f t="shared" si="77"/>
        <v>use country filter</v>
      </c>
      <c r="Q77" s="43" t="str">
        <f t="shared" si="77"/>
        <v>use country filter</v>
      </c>
      <c r="R77" s="43" t="str">
        <f t="shared" si="77"/>
        <v>use country filter</v>
      </c>
      <c r="S77" s="43" t="str">
        <f t="shared" si="77"/>
        <v>use country filter</v>
      </c>
      <c r="T77" s="43" t="str">
        <f t="shared" si="77"/>
        <v>use country filter</v>
      </c>
      <c r="U77" s="43" t="str">
        <f t="shared" si="77"/>
        <v>use country filter</v>
      </c>
      <c r="V77" s="43" t="str">
        <f t="shared" si="77"/>
        <v>use country filter</v>
      </c>
      <c r="W77" s="44" t="str">
        <f t="shared" si="77"/>
        <v/>
      </c>
    </row>
    <row r="78">
      <c r="A78" s="38" t="s">
        <v>252</v>
      </c>
      <c r="B78" s="10">
        <v>28.0</v>
      </c>
      <c r="C78" s="42">
        <f>IFERROR(__xludf.DUMMYFUNCTION("SPLIT(A78,"","")"),23.0)</f>
        <v>23</v>
      </c>
      <c r="D78" s="43">
        <f>IFERROR(__xludf.DUMMYFUNCTION("""COMPUTED_VALUE"""),24.0)</f>
        <v>24</v>
      </c>
      <c r="E78" s="43">
        <f>IFERROR(__xludf.DUMMYFUNCTION("""COMPUTED_VALUE"""),29.0)</f>
        <v>29</v>
      </c>
      <c r="F78" s="43">
        <f>IFERROR(__xludf.DUMMYFUNCTION("""COMPUTED_VALUE"""),23.0)</f>
        <v>23</v>
      </c>
      <c r="G78" s="43">
        <f>IFERROR(__xludf.DUMMYFUNCTION("""COMPUTED_VALUE"""),24.0)</f>
        <v>24</v>
      </c>
      <c r="H78" s="43">
        <f>IFERROR(__xludf.DUMMYFUNCTION("""COMPUTED_VALUE"""),29.0)</f>
        <v>29</v>
      </c>
      <c r="I78" s="43">
        <f>IFERROR(__xludf.DUMMYFUNCTION("""COMPUTED_VALUE"""),23.0)</f>
        <v>23</v>
      </c>
      <c r="J78" s="43">
        <f>IFERROR(__xludf.DUMMYFUNCTION("""COMPUTED_VALUE"""),29.0)</f>
        <v>29</v>
      </c>
      <c r="K78" s="43">
        <f>IFERROR(__xludf.DUMMYFUNCTION("""COMPUTED_VALUE"""),23.0)</f>
        <v>23</v>
      </c>
      <c r="M78" s="67">
        <f t="shared" si="2"/>
        <v>9</v>
      </c>
      <c r="N78" s="43" t="str">
        <f t="shared" ref="N78:W78" si="78">IFS(C78=1,"explore page",C78=4,"customise ch1",C78=33,"goto Q",C78=17,"custom selector",C78=23,"use country filter",C78=14,"expl country filter",C78=28,"use country filter",C78=5,"expl coontinent filter",C78=42,"read db title",C78=24,"use country filter",C78=15,"expl continent filter",C78=18,"custom selector",C78=34,"read aTitle",C78=22,"use continent filter",C78=30,"navigate country filter",C78=19,"custom selector",C78=29,"use country filter",C78=25,"use continent filter",C78="","")</f>
        <v>use country filter</v>
      </c>
      <c r="O78" s="43" t="str">
        <f t="shared" si="78"/>
        <v>use country filter</v>
      </c>
      <c r="P78" s="43" t="str">
        <f t="shared" si="78"/>
        <v>use country filter</v>
      </c>
      <c r="Q78" s="43" t="str">
        <f t="shared" si="78"/>
        <v>use country filter</v>
      </c>
      <c r="R78" s="43" t="str">
        <f t="shared" si="78"/>
        <v>use country filter</v>
      </c>
      <c r="S78" s="43" t="str">
        <f t="shared" si="78"/>
        <v>use country filter</v>
      </c>
      <c r="T78" s="43" t="str">
        <f t="shared" si="78"/>
        <v>use country filter</v>
      </c>
      <c r="U78" s="43" t="str">
        <f t="shared" si="78"/>
        <v>use country filter</v>
      </c>
      <c r="V78" s="43" t="str">
        <f t="shared" si="78"/>
        <v>use country filter</v>
      </c>
      <c r="W78" s="44" t="str">
        <f t="shared" si="78"/>
        <v/>
      </c>
    </row>
    <row r="79">
      <c r="A79" s="38" t="s">
        <v>253</v>
      </c>
      <c r="B79" s="10">
        <v>28.0</v>
      </c>
      <c r="C79" s="42">
        <f>IFERROR(__xludf.DUMMYFUNCTION("SPLIT(A79,"","")"),28.0)</f>
        <v>28</v>
      </c>
      <c r="D79" s="43">
        <f>IFERROR(__xludf.DUMMYFUNCTION("""COMPUTED_VALUE"""),23.0)</f>
        <v>23</v>
      </c>
      <c r="E79" s="43">
        <f>IFERROR(__xludf.DUMMYFUNCTION("""COMPUTED_VALUE"""),23.0)</f>
        <v>23</v>
      </c>
      <c r="F79" s="43">
        <f>IFERROR(__xludf.DUMMYFUNCTION("""COMPUTED_VALUE"""),24.0)</f>
        <v>24</v>
      </c>
      <c r="G79" s="43">
        <f>IFERROR(__xludf.DUMMYFUNCTION("""COMPUTED_VALUE"""),29.0)</f>
        <v>29</v>
      </c>
      <c r="H79" s="43">
        <f>IFERROR(__xludf.DUMMYFUNCTION("""COMPUTED_VALUE"""),23.0)</f>
        <v>23</v>
      </c>
      <c r="I79" s="43">
        <f>IFERROR(__xludf.DUMMYFUNCTION("""COMPUTED_VALUE"""),24.0)</f>
        <v>24</v>
      </c>
      <c r="J79" s="43">
        <f>IFERROR(__xludf.DUMMYFUNCTION("""COMPUTED_VALUE"""),29.0)</f>
        <v>29</v>
      </c>
      <c r="K79" s="43">
        <f>IFERROR(__xludf.DUMMYFUNCTION("""COMPUTED_VALUE"""),23.0)</f>
        <v>23</v>
      </c>
      <c r="M79" s="67">
        <f t="shared" si="2"/>
        <v>9</v>
      </c>
      <c r="N79" s="43" t="str">
        <f t="shared" ref="N79:W79" si="79">IFS(C79=1,"explore page",C79=4,"customise ch1",C79=33,"goto Q",C79=17,"custom selector",C79=23,"use country filter",C79=14,"expl country filter",C79=28,"use country filter",C79=5,"expl coontinent filter",C79=42,"read db title",C79=24,"use country filter",C79=15,"expl continent filter",C79=18,"custom selector",C79=34,"read aTitle",C79=22,"use continent filter",C79=30,"navigate country filter",C79=19,"custom selector",C79=29,"use country filter",C79=25,"use continent filter",C79="","")</f>
        <v>use country filter</v>
      </c>
      <c r="O79" s="43" t="str">
        <f t="shared" si="79"/>
        <v>use country filter</v>
      </c>
      <c r="P79" s="43" t="str">
        <f t="shared" si="79"/>
        <v>use country filter</v>
      </c>
      <c r="Q79" s="43" t="str">
        <f t="shared" si="79"/>
        <v>use country filter</v>
      </c>
      <c r="R79" s="43" t="str">
        <f t="shared" si="79"/>
        <v>use country filter</v>
      </c>
      <c r="S79" s="43" t="str">
        <f t="shared" si="79"/>
        <v>use country filter</v>
      </c>
      <c r="T79" s="43" t="str">
        <f t="shared" si="79"/>
        <v>use country filter</v>
      </c>
      <c r="U79" s="43" t="str">
        <f t="shared" si="79"/>
        <v>use country filter</v>
      </c>
      <c r="V79" s="43" t="str">
        <f t="shared" si="79"/>
        <v>use country filter</v>
      </c>
      <c r="W79" s="44" t="str">
        <f t="shared" si="79"/>
        <v/>
      </c>
    </row>
    <row r="80">
      <c r="A80" s="38" t="s">
        <v>254</v>
      </c>
      <c r="B80" s="10">
        <v>28.0</v>
      </c>
      <c r="C80" s="42">
        <f>IFERROR(__xludf.DUMMYFUNCTION("SPLIT(A80,"","")"),23.0)</f>
        <v>23</v>
      </c>
      <c r="D80" s="43">
        <f>IFERROR(__xludf.DUMMYFUNCTION("""COMPUTED_VALUE"""),24.0)</f>
        <v>24</v>
      </c>
      <c r="E80" s="43">
        <f>IFERROR(__xludf.DUMMYFUNCTION("""COMPUTED_VALUE"""),29.0)</f>
        <v>29</v>
      </c>
      <c r="F80" s="43">
        <f>IFERROR(__xludf.DUMMYFUNCTION("""COMPUTED_VALUE"""),23.0)</f>
        <v>23</v>
      </c>
      <c r="G80" s="43">
        <f>IFERROR(__xludf.DUMMYFUNCTION("""COMPUTED_VALUE"""),24.0)</f>
        <v>24</v>
      </c>
      <c r="H80" s="43">
        <f>IFERROR(__xludf.DUMMYFUNCTION("""COMPUTED_VALUE"""),23.0)</f>
        <v>23</v>
      </c>
      <c r="I80" s="43">
        <f>IFERROR(__xludf.DUMMYFUNCTION("""COMPUTED_VALUE"""),24.0)</f>
        <v>24</v>
      </c>
      <c r="J80" s="43">
        <f>IFERROR(__xludf.DUMMYFUNCTION("""COMPUTED_VALUE"""),29.0)</f>
        <v>29</v>
      </c>
      <c r="K80" s="43">
        <f>IFERROR(__xludf.DUMMYFUNCTION("""COMPUTED_VALUE"""),23.0)</f>
        <v>23</v>
      </c>
      <c r="M80" s="67">
        <f t="shared" si="2"/>
        <v>9</v>
      </c>
      <c r="N80" s="43" t="str">
        <f t="shared" ref="N80:W80" si="80">IFS(C80=1,"explore page",C80=4,"customise ch1",C80=33,"goto Q",C80=17,"custom selector",C80=23,"use country filter",C80=14,"expl country filter",C80=28,"use country filter",C80=5,"expl coontinent filter",C80=42,"read db title",C80=24,"use country filter",C80=15,"expl continent filter",C80=18,"custom selector",C80=34,"read aTitle",C80=22,"use continent filter",C80=30,"navigate country filter",C80=19,"custom selector",C80=29,"use country filter",C80=25,"use continent filter",C80="","")</f>
        <v>use country filter</v>
      </c>
      <c r="O80" s="43" t="str">
        <f t="shared" si="80"/>
        <v>use country filter</v>
      </c>
      <c r="P80" s="43" t="str">
        <f t="shared" si="80"/>
        <v>use country filter</v>
      </c>
      <c r="Q80" s="43" t="str">
        <f t="shared" si="80"/>
        <v>use country filter</v>
      </c>
      <c r="R80" s="43" t="str">
        <f t="shared" si="80"/>
        <v>use country filter</v>
      </c>
      <c r="S80" s="43" t="str">
        <f t="shared" si="80"/>
        <v>use country filter</v>
      </c>
      <c r="T80" s="43" t="str">
        <f t="shared" si="80"/>
        <v>use country filter</v>
      </c>
      <c r="U80" s="43" t="str">
        <f t="shared" si="80"/>
        <v>use country filter</v>
      </c>
      <c r="V80" s="43" t="str">
        <f t="shared" si="80"/>
        <v>use country filter</v>
      </c>
      <c r="W80" s="44" t="str">
        <f t="shared" si="80"/>
        <v/>
      </c>
    </row>
    <row r="81">
      <c r="A81" s="38" t="s">
        <v>255</v>
      </c>
      <c r="B81" s="10">
        <v>28.0</v>
      </c>
      <c r="C81" s="42">
        <f>IFERROR(__xludf.DUMMYFUNCTION("SPLIT(A81,"","")"),23.0)</f>
        <v>23</v>
      </c>
      <c r="D81" s="43">
        <f>IFERROR(__xludf.DUMMYFUNCTION("""COMPUTED_VALUE"""),24.0)</f>
        <v>24</v>
      </c>
      <c r="E81" s="43">
        <f>IFERROR(__xludf.DUMMYFUNCTION("""COMPUTED_VALUE"""),29.0)</f>
        <v>29</v>
      </c>
      <c r="F81" s="43">
        <f>IFERROR(__xludf.DUMMYFUNCTION("""COMPUTED_VALUE"""),23.0)</f>
        <v>23</v>
      </c>
      <c r="G81" s="43">
        <f>IFERROR(__xludf.DUMMYFUNCTION("""COMPUTED_VALUE"""),23.0)</f>
        <v>23</v>
      </c>
      <c r="H81" s="43">
        <f>IFERROR(__xludf.DUMMYFUNCTION("""COMPUTED_VALUE"""),23.0)</f>
        <v>23</v>
      </c>
      <c r="I81" s="43">
        <f>IFERROR(__xludf.DUMMYFUNCTION("""COMPUTED_VALUE"""),23.0)</f>
        <v>23</v>
      </c>
      <c r="J81" s="43">
        <f>IFERROR(__xludf.DUMMYFUNCTION("""COMPUTED_VALUE"""),24.0)</f>
        <v>24</v>
      </c>
      <c r="K81" s="43">
        <f>IFERROR(__xludf.DUMMYFUNCTION("""COMPUTED_VALUE"""),29.0)</f>
        <v>29</v>
      </c>
      <c r="M81" s="67">
        <f t="shared" si="2"/>
        <v>9</v>
      </c>
      <c r="N81" s="43" t="str">
        <f t="shared" ref="N81:W81" si="81">IFS(C81=1,"explore page",C81=4,"customise ch1",C81=33,"goto Q",C81=17,"custom selector",C81=23,"use country filter",C81=14,"expl country filter",C81=28,"use country filter",C81=5,"expl coontinent filter",C81=42,"read db title",C81=24,"use country filter",C81=15,"expl continent filter",C81=18,"custom selector",C81=34,"read aTitle",C81=22,"use continent filter",C81=30,"navigate country filter",C81=19,"custom selector",C81=29,"use country filter",C81=25,"use continent filter",C81="","")</f>
        <v>use country filter</v>
      </c>
      <c r="O81" s="43" t="str">
        <f t="shared" si="81"/>
        <v>use country filter</v>
      </c>
      <c r="P81" s="43" t="str">
        <f t="shared" si="81"/>
        <v>use country filter</v>
      </c>
      <c r="Q81" s="43" t="str">
        <f t="shared" si="81"/>
        <v>use country filter</v>
      </c>
      <c r="R81" s="43" t="str">
        <f t="shared" si="81"/>
        <v>use country filter</v>
      </c>
      <c r="S81" s="43" t="str">
        <f t="shared" si="81"/>
        <v>use country filter</v>
      </c>
      <c r="T81" s="43" t="str">
        <f t="shared" si="81"/>
        <v>use country filter</v>
      </c>
      <c r="U81" s="43" t="str">
        <f t="shared" si="81"/>
        <v>use country filter</v>
      </c>
      <c r="V81" s="43" t="str">
        <f t="shared" si="81"/>
        <v>use country filter</v>
      </c>
      <c r="W81" s="44" t="str">
        <f t="shared" si="81"/>
        <v/>
      </c>
    </row>
    <row r="82">
      <c r="A82" s="38" t="s">
        <v>256</v>
      </c>
      <c r="B82" s="10">
        <v>28.0</v>
      </c>
      <c r="C82" s="42">
        <f>IFERROR(__xludf.DUMMYFUNCTION("SPLIT(A82,"","")"),23.0)</f>
        <v>23</v>
      </c>
      <c r="D82" s="43">
        <f>IFERROR(__xludf.DUMMYFUNCTION("""COMPUTED_VALUE"""),23.0)</f>
        <v>23</v>
      </c>
      <c r="E82" s="43">
        <f>IFERROR(__xludf.DUMMYFUNCTION("""COMPUTED_VALUE"""),24.0)</f>
        <v>24</v>
      </c>
      <c r="F82" s="43">
        <f>IFERROR(__xludf.DUMMYFUNCTION("""COMPUTED_VALUE"""),29.0)</f>
        <v>29</v>
      </c>
      <c r="G82" s="43">
        <f>IFERROR(__xludf.DUMMYFUNCTION("""COMPUTED_VALUE"""),23.0)</f>
        <v>23</v>
      </c>
      <c r="H82" s="43">
        <f>IFERROR(__xludf.DUMMYFUNCTION("""COMPUTED_VALUE"""),23.0)</f>
        <v>23</v>
      </c>
      <c r="I82" s="43">
        <f>IFERROR(__xludf.DUMMYFUNCTION("""COMPUTED_VALUE"""),23.0)</f>
        <v>23</v>
      </c>
      <c r="J82" s="43">
        <f>IFERROR(__xludf.DUMMYFUNCTION("""COMPUTED_VALUE"""),24.0)</f>
        <v>24</v>
      </c>
      <c r="K82" s="43">
        <f>IFERROR(__xludf.DUMMYFUNCTION("""COMPUTED_VALUE"""),29.0)</f>
        <v>29</v>
      </c>
      <c r="M82" s="67">
        <f t="shared" si="2"/>
        <v>9</v>
      </c>
      <c r="N82" s="43" t="str">
        <f t="shared" ref="N82:W82" si="82">IFS(C82=1,"explore page",C82=4,"customise ch1",C82=33,"goto Q",C82=17,"custom selector",C82=23,"use country filter",C82=14,"expl country filter",C82=28,"use country filter",C82=5,"expl coontinent filter",C82=42,"read db title",C82=24,"use country filter",C82=15,"expl continent filter",C82=18,"custom selector",C82=34,"read aTitle",C82=22,"use continent filter",C82=30,"navigate country filter",C82=19,"custom selector",C82=29,"use country filter",C82=25,"use continent filter",C82="","")</f>
        <v>use country filter</v>
      </c>
      <c r="O82" s="43" t="str">
        <f t="shared" si="82"/>
        <v>use country filter</v>
      </c>
      <c r="P82" s="43" t="str">
        <f t="shared" si="82"/>
        <v>use country filter</v>
      </c>
      <c r="Q82" s="43" t="str">
        <f t="shared" si="82"/>
        <v>use country filter</v>
      </c>
      <c r="R82" s="43" t="str">
        <f t="shared" si="82"/>
        <v>use country filter</v>
      </c>
      <c r="S82" s="43" t="str">
        <f t="shared" si="82"/>
        <v>use country filter</v>
      </c>
      <c r="T82" s="43" t="str">
        <f t="shared" si="82"/>
        <v>use country filter</v>
      </c>
      <c r="U82" s="43" t="str">
        <f t="shared" si="82"/>
        <v>use country filter</v>
      </c>
      <c r="V82" s="43" t="str">
        <f t="shared" si="82"/>
        <v>use country filter</v>
      </c>
      <c r="W82" s="44" t="str">
        <f t="shared" si="82"/>
        <v/>
      </c>
    </row>
    <row r="83">
      <c r="A83" s="38" t="s">
        <v>257</v>
      </c>
      <c r="B83" s="10">
        <v>28.0</v>
      </c>
      <c r="C83" s="42">
        <f>IFERROR(__xludf.DUMMYFUNCTION("SPLIT(A83,"","")"),28.0)</f>
        <v>28</v>
      </c>
      <c r="D83" s="43">
        <f>IFERROR(__xludf.DUMMYFUNCTION("""COMPUTED_VALUE"""),14.0)</f>
        <v>14</v>
      </c>
      <c r="E83" s="43">
        <f>IFERROR(__xludf.DUMMYFUNCTION("""COMPUTED_VALUE"""),23.0)</f>
        <v>23</v>
      </c>
      <c r="F83" s="43">
        <f>IFERROR(__xludf.DUMMYFUNCTION("""COMPUTED_VALUE"""),23.0)</f>
        <v>23</v>
      </c>
      <c r="G83" s="43">
        <f>IFERROR(__xludf.DUMMYFUNCTION("""COMPUTED_VALUE"""),23.0)</f>
        <v>23</v>
      </c>
      <c r="H83" s="43">
        <f>IFERROR(__xludf.DUMMYFUNCTION("""COMPUTED_VALUE"""),23.0)</f>
        <v>23</v>
      </c>
      <c r="I83" s="43">
        <f>IFERROR(__xludf.DUMMYFUNCTION("""COMPUTED_VALUE"""),23.0)</f>
        <v>23</v>
      </c>
      <c r="J83" s="43">
        <f>IFERROR(__xludf.DUMMYFUNCTION("""COMPUTED_VALUE"""),24.0)</f>
        <v>24</v>
      </c>
      <c r="K83" s="43">
        <f>IFERROR(__xludf.DUMMYFUNCTION("""COMPUTED_VALUE"""),29.0)</f>
        <v>29</v>
      </c>
      <c r="M83" s="67">
        <f t="shared" si="2"/>
        <v>9</v>
      </c>
      <c r="N83" s="43" t="str">
        <f t="shared" ref="N83:W83" si="83">IFS(C83=1,"explore page",C83=4,"customise ch1",C83=33,"goto Q",C83=17,"custom selector",C83=23,"use country filter",C83=14,"expl country filter",C83=28,"use country filter",C83=5,"expl coontinent filter",C83=42,"read db title",C83=24,"use country filter",C83=15,"expl continent filter",C83=18,"custom selector",C83=34,"read aTitle",C83=22,"use continent filter",C83=30,"navigate country filter",C83=19,"custom selector",C83=29,"use country filter",C83=25,"use continent filter",C83="","")</f>
        <v>use country filter</v>
      </c>
      <c r="O83" s="43" t="str">
        <f t="shared" si="83"/>
        <v>expl country filter</v>
      </c>
      <c r="P83" s="43" t="str">
        <f t="shared" si="83"/>
        <v>use country filter</v>
      </c>
      <c r="Q83" s="43" t="str">
        <f t="shared" si="83"/>
        <v>use country filter</v>
      </c>
      <c r="R83" s="43" t="str">
        <f t="shared" si="83"/>
        <v>use country filter</v>
      </c>
      <c r="S83" s="43" t="str">
        <f t="shared" si="83"/>
        <v>use country filter</v>
      </c>
      <c r="T83" s="43" t="str">
        <f t="shared" si="83"/>
        <v>use country filter</v>
      </c>
      <c r="U83" s="43" t="str">
        <f t="shared" si="83"/>
        <v>use country filter</v>
      </c>
      <c r="V83" s="43" t="str">
        <f t="shared" si="83"/>
        <v>use country filter</v>
      </c>
      <c r="W83" s="44" t="str">
        <f t="shared" si="83"/>
        <v/>
      </c>
    </row>
    <row r="84">
      <c r="A84" s="38" t="s">
        <v>258</v>
      </c>
      <c r="B84" s="10">
        <v>28.0</v>
      </c>
      <c r="C84" s="42">
        <f>IFERROR(__xludf.DUMMYFUNCTION("SPLIT(A84,"","")"),28.0)</f>
        <v>28</v>
      </c>
      <c r="D84" s="43">
        <f>IFERROR(__xludf.DUMMYFUNCTION("""COMPUTED_VALUE"""),14.0)</f>
        <v>14</v>
      </c>
      <c r="E84" s="43">
        <f>IFERROR(__xludf.DUMMYFUNCTION("""COMPUTED_VALUE"""),23.0)</f>
        <v>23</v>
      </c>
      <c r="F84" s="43">
        <f>IFERROR(__xludf.DUMMYFUNCTION("""COMPUTED_VALUE"""),23.0)</f>
        <v>23</v>
      </c>
      <c r="G84" s="43">
        <f>IFERROR(__xludf.DUMMYFUNCTION("""COMPUTED_VALUE"""),23.0)</f>
        <v>23</v>
      </c>
      <c r="H84" s="43">
        <f>IFERROR(__xludf.DUMMYFUNCTION("""COMPUTED_VALUE"""),24.0)</f>
        <v>24</v>
      </c>
      <c r="I84" s="43">
        <f>IFERROR(__xludf.DUMMYFUNCTION("""COMPUTED_VALUE"""),29.0)</f>
        <v>29</v>
      </c>
      <c r="J84" s="43">
        <f>IFERROR(__xludf.DUMMYFUNCTION("""COMPUTED_VALUE"""),23.0)</f>
        <v>23</v>
      </c>
      <c r="K84" s="43">
        <f>IFERROR(__xludf.DUMMYFUNCTION("""COMPUTED_VALUE"""),23.0)</f>
        <v>23</v>
      </c>
      <c r="M84" s="67">
        <f t="shared" si="2"/>
        <v>9</v>
      </c>
      <c r="N84" s="43" t="str">
        <f t="shared" ref="N84:W84" si="84">IFS(C84=1,"explore page",C84=4,"customise ch1",C84=33,"goto Q",C84=17,"custom selector",C84=23,"use country filter",C84=14,"expl country filter",C84=28,"use country filter",C84=5,"expl coontinent filter",C84=42,"read db title",C84=24,"use country filter",C84=15,"expl continent filter",C84=18,"custom selector",C84=34,"read aTitle",C84=22,"use continent filter",C84=30,"navigate country filter",C84=19,"custom selector",C84=29,"use country filter",C84=25,"use continent filter",C84="","")</f>
        <v>use country filter</v>
      </c>
      <c r="O84" s="43" t="str">
        <f t="shared" si="84"/>
        <v>expl country filter</v>
      </c>
      <c r="P84" s="43" t="str">
        <f t="shared" si="84"/>
        <v>use country filter</v>
      </c>
      <c r="Q84" s="43" t="str">
        <f t="shared" si="84"/>
        <v>use country filter</v>
      </c>
      <c r="R84" s="43" t="str">
        <f t="shared" si="84"/>
        <v>use country filter</v>
      </c>
      <c r="S84" s="43" t="str">
        <f t="shared" si="84"/>
        <v>use country filter</v>
      </c>
      <c r="T84" s="43" t="str">
        <f t="shared" si="84"/>
        <v>use country filter</v>
      </c>
      <c r="U84" s="43" t="str">
        <f t="shared" si="84"/>
        <v>use country filter</v>
      </c>
      <c r="V84" s="43" t="str">
        <f t="shared" si="84"/>
        <v>use country filter</v>
      </c>
      <c r="W84" s="44" t="str">
        <f t="shared" si="84"/>
        <v/>
      </c>
    </row>
    <row r="85">
      <c r="A85" s="38" t="s">
        <v>259</v>
      </c>
      <c r="B85" s="10">
        <v>28.0</v>
      </c>
      <c r="C85" s="42">
        <f>IFERROR(__xludf.DUMMYFUNCTION("SPLIT(A85,"","")"),14.0)</f>
        <v>14</v>
      </c>
      <c r="D85" s="43">
        <f>IFERROR(__xludf.DUMMYFUNCTION("""COMPUTED_VALUE"""),23.0)</f>
        <v>23</v>
      </c>
      <c r="E85" s="43">
        <f>IFERROR(__xludf.DUMMYFUNCTION("""COMPUTED_VALUE"""),23.0)</f>
        <v>23</v>
      </c>
      <c r="F85" s="43">
        <f>IFERROR(__xludf.DUMMYFUNCTION("""COMPUTED_VALUE"""),24.0)</f>
        <v>24</v>
      </c>
      <c r="G85" s="43">
        <f>IFERROR(__xludf.DUMMYFUNCTION("""COMPUTED_VALUE"""),29.0)</f>
        <v>29</v>
      </c>
      <c r="H85" s="43">
        <f>IFERROR(__xludf.DUMMYFUNCTION("""COMPUTED_VALUE"""),23.0)</f>
        <v>23</v>
      </c>
      <c r="I85" s="43">
        <f>IFERROR(__xludf.DUMMYFUNCTION("""COMPUTED_VALUE"""),23.0)</f>
        <v>23</v>
      </c>
      <c r="J85" s="43">
        <f>IFERROR(__xludf.DUMMYFUNCTION("""COMPUTED_VALUE"""),23.0)</f>
        <v>23</v>
      </c>
      <c r="K85" s="43">
        <f>IFERROR(__xludf.DUMMYFUNCTION("""COMPUTED_VALUE"""),23.0)</f>
        <v>23</v>
      </c>
      <c r="M85" s="67">
        <f t="shared" si="2"/>
        <v>9</v>
      </c>
      <c r="N85" s="43" t="str">
        <f t="shared" ref="N85:W85" si="85">IFS(C85=1,"explore page",C85=4,"customise ch1",C85=33,"goto Q",C85=17,"custom selector",C85=23,"use country filter",C85=14,"expl country filter",C85=28,"use country filter",C85=5,"expl coontinent filter",C85=42,"read db title",C85=24,"use country filter",C85=15,"expl continent filter",C85=18,"custom selector",C85=34,"read aTitle",C85=22,"use continent filter",C85=30,"navigate country filter",C85=19,"custom selector",C85=29,"use country filter",C85=25,"use continent filter",C85="","")</f>
        <v>expl country filter</v>
      </c>
      <c r="O85" s="43" t="str">
        <f t="shared" si="85"/>
        <v>use country filter</v>
      </c>
      <c r="P85" s="43" t="str">
        <f t="shared" si="85"/>
        <v>use country filter</v>
      </c>
      <c r="Q85" s="43" t="str">
        <f t="shared" si="85"/>
        <v>use country filter</v>
      </c>
      <c r="R85" s="43" t="str">
        <f t="shared" si="85"/>
        <v>use country filter</v>
      </c>
      <c r="S85" s="43" t="str">
        <f t="shared" si="85"/>
        <v>use country filter</v>
      </c>
      <c r="T85" s="43" t="str">
        <f t="shared" si="85"/>
        <v>use country filter</v>
      </c>
      <c r="U85" s="43" t="str">
        <f t="shared" si="85"/>
        <v>use country filter</v>
      </c>
      <c r="V85" s="43" t="str">
        <f t="shared" si="85"/>
        <v>use country filter</v>
      </c>
      <c r="W85" s="44" t="str">
        <f t="shared" si="85"/>
        <v/>
      </c>
    </row>
    <row r="86">
      <c r="A86" s="38" t="s">
        <v>260</v>
      </c>
      <c r="B86" s="10">
        <v>28.0</v>
      </c>
      <c r="C86" s="42">
        <f>IFERROR(__xludf.DUMMYFUNCTION("SPLIT(A86,"","")"),28.0)</f>
        <v>28</v>
      </c>
      <c r="D86" s="43">
        <f>IFERROR(__xludf.DUMMYFUNCTION("""COMPUTED_VALUE"""),14.0)</f>
        <v>14</v>
      </c>
      <c r="E86" s="43">
        <f>IFERROR(__xludf.DUMMYFUNCTION("""COMPUTED_VALUE"""),23.0)</f>
        <v>23</v>
      </c>
      <c r="F86" s="43">
        <f>IFERROR(__xludf.DUMMYFUNCTION("""COMPUTED_VALUE"""),23.0)</f>
        <v>23</v>
      </c>
      <c r="G86" s="43">
        <f>IFERROR(__xludf.DUMMYFUNCTION("""COMPUTED_VALUE"""),24.0)</f>
        <v>24</v>
      </c>
      <c r="H86" s="43">
        <f>IFERROR(__xludf.DUMMYFUNCTION("""COMPUTED_VALUE"""),23.0)</f>
        <v>23</v>
      </c>
      <c r="I86" s="43">
        <f>IFERROR(__xludf.DUMMYFUNCTION("""COMPUTED_VALUE"""),23.0)</f>
        <v>23</v>
      </c>
      <c r="J86" s="43">
        <f>IFERROR(__xludf.DUMMYFUNCTION("""COMPUTED_VALUE"""),23.0)</f>
        <v>23</v>
      </c>
      <c r="K86" s="43">
        <f>IFERROR(__xludf.DUMMYFUNCTION("""COMPUTED_VALUE"""),23.0)</f>
        <v>23</v>
      </c>
      <c r="M86" s="67">
        <f t="shared" si="2"/>
        <v>9</v>
      </c>
      <c r="N86" s="43" t="str">
        <f t="shared" ref="N86:W86" si="86">IFS(C86=1,"explore page",C86=4,"customise ch1",C86=33,"goto Q",C86=17,"custom selector",C86=23,"use country filter",C86=14,"expl country filter",C86=28,"use country filter",C86=5,"expl coontinent filter",C86=42,"read db title",C86=24,"use country filter",C86=15,"expl continent filter",C86=18,"custom selector",C86=34,"read aTitle",C86=22,"use continent filter",C86=30,"navigate country filter",C86=19,"custom selector",C86=29,"use country filter",C86=25,"use continent filter",C86="","")</f>
        <v>use country filter</v>
      </c>
      <c r="O86" s="43" t="str">
        <f t="shared" si="86"/>
        <v>expl country filter</v>
      </c>
      <c r="P86" s="43" t="str">
        <f t="shared" si="86"/>
        <v>use country filter</v>
      </c>
      <c r="Q86" s="43" t="str">
        <f t="shared" si="86"/>
        <v>use country filter</v>
      </c>
      <c r="R86" s="43" t="str">
        <f t="shared" si="86"/>
        <v>use country filter</v>
      </c>
      <c r="S86" s="43" t="str">
        <f t="shared" si="86"/>
        <v>use country filter</v>
      </c>
      <c r="T86" s="43" t="str">
        <f t="shared" si="86"/>
        <v>use country filter</v>
      </c>
      <c r="U86" s="43" t="str">
        <f t="shared" si="86"/>
        <v>use country filter</v>
      </c>
      <c r="V86" s="43" t="str">
        <f t="shared" si="86"/>
        <v>use country filter</v>
      </c>
      <c r="W86" s="44" t="str">
        <f t="shared" si="86"/>
        <v/>
      </c>
    </row>
    <row r="87">
      <c r="A87" s="38" t="s">
        <v>261</v>
      </c>
      <c r="B87" s="10">
        <v>28.0</v>
      </c>
      <c r="C87" s="42">
        <f>IFERROR(__xludf.DUMMYFUNCTION("SPLIT(A87,"","")"),14.0)</f>
        <v>14</v>
      </c>
      <c r="D87" s="43">
        <f>IFERROR(__xludf.DUMMYFUNCTION("""COMPUTED_VALUE"""),28.0)</f>
        <v>28</v>
      </c>
      <c r="E87" s="43">
        <f>IFERROR(__xludf.DUMMYFUNCTION("""COMPUTED_VALUE"""),14.0)</f>
        <v>14</v>
      </c>
      <c r="F87" s="43">
        <f>IFERROR(__xludf.DUMMYFUNCTION("""COMPUTED_VALUE"""),23.0)</f>
        <v>23</v>
      </c>
      <c r="G87" s="43">
        <f>IFERROR(__xludf.DUMMYFUNCTION("""COMPUTED_VALUE"""),23.0)</f>
        <v>23</v>
      </c>
      <c r="H87" s="43">
        <f>IFERROR(__xludf.DUMMYFUNCTION("""COMPUTED_VALUE"""),24.0)</f>
        <v>24</v>
      </c>
      <c r="I87" s="43">
        <f>IFERROR(__xludf.DUMMYFUNCTION("""COMPUTED_VALUE"""),29.0)</f>
        <v>29</v>
      </c>
      <c r="J87" s="43">
        <f>IFERROR(__xludf.DUMMYFUNCTION("""COMPUTED_VALUE"""),23.0)</f>
        <v>23</v>
      </c>
      <c r="K87" s="43">
        <f>IFERROR(__xludf.DUMMYFUNCTION("""COMPUTED_VALUE"""),23.0)</f>
        <v>23</v>
      </c>
      <c r="M87" s="67">
        <f t="shared" si="2"/>
        <v>9</v>
      </c>
      <c r="N87" s="43" t="str">
        <f t="shared" ref="N87:W87" si="87">IFS(C87=1,"explore page",C87=4,"customise ch1",C87=33,"goto Q",C87=17,"custom selector",C87=23,"use country filter",C87=14,"expl country filter",C87=28,"use country filter",C87=5,"expl coontinent filter",C87=42,"read db title",C87=24,"use country filter",C87=15,"expl continent filter",C87=18,"custom selector",C87=34,"read aTitle",C87=22,"use continent filter",C87=30,"navigate country filter",C87=19,"custom selector",C87=29,"use country filter",C87=25,"use continent filter",C87="","")</f>
        <v>expl country filter</v>
      </c>
      <c r="O87" s="43" t="str">
        <f t="shared" si="87"/>
        <v>use country filter</v>
      </c>
      <c r="P87" s="43" t="str">
        <f t="shared" si="87"/>
        <v>expl country filter</v>
      </c>
      <c r="Q87" s="43" t="str">
        <f t="shared" si="87"/>
        <v>use country filter</v>
      </c>
      <c r="R87" s="43" t="str">
        <f t="shared" si="87"/>
        <v>use country filter</v>
      </c>
      <c r="S87" s="43" t="str">
        <f t="shared" si="87"/>
        <v>use country filter</v>
      </c>
      <c r="T87" s="43" t="str">
        <f t="shared" si="87"/>
        <v>use country filter</v>
      </c>
      <c r="U87" s="43" t="str">
        <f t="shared" si="87"/>
        <v>use country filter</v>
      </c>
      <c r="V87" s="43" t="str">
        <f t="shared" si="87"/>
        <v>use country filter</v>
      </c>
      <c r="W87" s="44" t="str">
        <f t="shared" si="87"/>
        <v/>
      </c>
    </row>
    <row r="88">
      <c r="A88" s="38" t="s">
        <v>262</v>
      </c>
      <c r="B88" s="10">
        <v>28.0</v>
      </c>
      <c r="C88" s="42">
        <f>IFERROR(__xludf.DUMMYFUNCTION("SPLIT(A88,"","")"),1.0)</f>
        <v>1</v>
      </c>
      <c r="D88" s="43">
        <f>IFERROR(__xludf.DUMMYFUNCTION("""COMPUTED_VALUE"""),28.0)</f>
        <v>28</v>
      </c>
      <c r="E88" s="43">
        <f>IFERROR(__xludf.DUMMYFUNCTION("""COMPUTED_VALUE"""),14.0)</f>
        <v>14</v>
      </c>
      <c r="F88" s="43">
        <f>IFERROR(__xludf.DUMMYFUNCTION("""COMPUTED_VALUE"""),23.0)</f>
        <v>23</v>
      </c>
      <c r="G88" s="43">
        <f>IFERROR(__xludf.DUMMYFUNCTION("""COMPUTED_VALUE"""),24.0)</f>
        <v>24</v>
      </c>
      <c r="H88" s="43">
        <f>IFERROR(__xludf.DUMMYFUNCTION("""COMPUTED_VALUE"""),23.0)</f>
        <v>23</v>
      </c>
      <c r="I88" s="43">
        <f>IFERROR(__xludf.DUMMYFUNCTION("""COMPUTED_VALUE"""),24.0)</f>
        <v>24</v>
      </c>
      <c r="J88" s="43">
        <f>IFERROR(__xludf.DUMMYFUNCTION("""COMPUTED_VALUE"""),29.0)</f>
        <v>29</v>
      </c>
      <c r="K88" s="43">
        <f>IFERROR(__xludf.DUMMYFUNCTION("""COMPUTED_VALUE"""),23.0)</f>
        <v>23</v>
      </c>
      <c r="M88" s="67">
        <f t="shared" si="2"/>
        <v>9</v>
      </c>
      <c r="N88" s="43" t="str">
        <f t="shared" ref="N88:W88" si="88">IFS(C88=1,"explore page",C88=4,"customise ch1",C88=33,"goto Q",C88=17,"custom selector",C88=23,"use country filter",C88=14,"expl country filter",C88=28,"use country filter",C88=5,"expl coontinent filter",C88=42,"read db title",C88=24,"use country filter",C88=15,"expl continent filter",C88=18,"custom selector",C88=34,"read aTitle",C88=22,"use continent filter",C88=30,"navigate country filter",C88=19,"custom selector",C88=29,"use country filter",C88=25,"use continent filter",C88="","")</f>
        <v>explore page</v>
      </c>
      <c r="O88" s="43" t="str">
        <f t="shared" si="88"/>
        <v>use country filter</v>
      </c>
      <c r="P88" s="43" t="str">
        <f t="shared" si="88"/>
        <v>expl country filter</v>
      </c>
      <c r="Q88" s="43" t="str">
        <f t="shared" si="88"/>
        <v>use country filter</v>
      </c>
      <c r="R88" s="43" t="str">
        <f t="shared" si="88"/>
        <v>use country filter</v>
      </c>
      <c r="S88" s="43" t="str">
        <f t="shared" si="88"/>
        <v>use country filter</v>
      </c>
      <c r="T88" s="43" t="str">
        <f t="shared" si="88"/>
        <v>use country filter</v>
      </c>
      <c r="U88" s="43" t="str">
        <f t="shared" si="88"/>
        <v>use country filter</v>
      </c>
      <c r="V88" s="43" t="str">
        <f t="shared" si="88"/>
        <v>use country filter</v>
      </c>
      <c r="W88" s="44" t="str">
        <f t="shared" si="88"/>
        <v/>
      </c>
    </row>
    <row r="89">
      <c r="A89" s="38" t="s">
        <v>263</v>
      </c>
      <c r="B89" s="10">
        <v>28.0</v>
      </c>
      <c r="C89" s="42">
        <f>IFERROR(__xludf.DUMMYFUNCTION("SPLIT(A89,"","")"),28.0)</f>
        <v>28</v>
      </c>
      <c r="D89" s="43">
        <f>IFERROR(__xludf.DUMMYFUNCTION("""COMPUTED_VALUE"""),14.0)</f>
        <v>14</v>
      </c>
      <c r="E89" s="43">
        <f>IFERROR(__xludf.DUMMYFUNCTION("""COMPUTED_VALUE"""),23.0)</f>
        <v>23</v>
      </c>
      <c r="F89" s="43">
        <f>IFERROR(__xludf.DUMMYFUNCTION("""COMPUTED_VALUE"""),23.0)</f>
        <v>23</v>
      </c>
      <c r="G89" s="43">
        <f>IFERROR(__xludf.DUMMYFUNCTION("""COMPUTED_VALUE"""),24.0)</f>
        <v>24</v>
      </c>
      <c r="H89" s="43">
        <f>IFERROR(__xludf.DUMMYFUNCTION("""COMPUTED_VALUE"""),29.0)</f>
        <v>29</v>
      </c>
      <c r="I89" s="43">
        <f>IFERROR(__xludf.DUMMYFUNCTION("""COMPUTED_VALUE"""),23.0)</f>
        <v>23</v>
      </c>
      <c r="J89" s="43">
        <f>IFERROR(__xludf.DUMMYFUNCTION("""COMPUTED_VALUE"""),23.0)</f>
        <v>23</v>
      </c>
      <c r="K89" s="43">
        <f>IFERROR(__xludf.DUMMYFUNCTION("""COMPUTED_VALUE"""),29.0)</f>
        <v>29</v>
      </c>
      <c r="L89" s="43">
        <f>IFERROR(__xludf.DUMMYFUNCTION("""COMPUTED_VALUE"""),23.0)</f>
        <v>23</v>
      </c>
      <c r="M89" s="67">
        <f t="shared" si="2"/>
        <v>10</v>
      </c>
      <c r="N89" s="43" t="str">
        <f t="shared" ref="N89:W89" si="89">IFS(C89=1,"explore page",C89=4,"customise ch1",C89=33,"goto Q",C89=17,"custom selector",C89=23,"use country filter",C89=14,"expl country filter",C89=28,"use country filter",C89=5,"expl coontinent filter",C89=42,"read db title",C89=24,"use country filter",C89=15,"expl continent filter",C89=18,"custom selector",C89=34,"read aTitle",C89=22,"use continent filter",C89=30,"navigate country filter",C89=19,"custom selector",C89=29,"use country filter",C89=25,"use continent filter",C89="","")</f>
        <v>use country filter</v>
      </c>
      <c r="O89" s="43" t="str">
        <f t="shared" si="89"/>
        <v>expl country filter</v>
      </c>
      <c r="P89" s="43" t="str">
        <f t="shared" si="89"/>
        <v>use country filter</v>
      </c>
      <c r="Q89" s="43" t="str">
        <f t="shared" si="89"/>
        <v>use country filter</v>
      </c>
      <c r="R89" s="43" t="str">
        <f t="shared" si="89"/>
        <v>use country filter</v>
      </c>
      <c r="S89" s="43" t="str">
        <f t="shared" si="89"/>
        <v>use country filter</v>
      </c>
      <c r="T89" s="43" t="str">
        <f t="shared" si="89"/>
        <v>use country filter</v>
      </c>
      <c r="U89" s="43" t="str">
        <f t="shared" si="89"/>
        <v>use country filter</v>
      </c>
      <c r="V89" s="43" t="str">
        <f t="shared" si="89"/>
        <v>use country filter</v>
      </c>
      <c r="W89" s="44" t="str">
        <f t="shared" si="89"/>
        <v>use country filter</v>
      </c>
    </row>
    <row r="90">
      <c r="A90" s="48" t="s">
        <v>264</v>
      </c>
      <c r="B90" s="10">
        <v>28.0</v>
      </c>
      <c r="C90" s="49">
        <f>IFERROR(__xludf.DUMMYFUNCTION("SPLIT(A90,"","")"),28.0)</f>
        <v>28</v>
      </c>
      <c r="D90" s="50">
        <f>IFERROR(__xludf.DUMMYFUNCTION("""COMPUTED_VALUE"""),14.0)</f>
        <v>14</v>
      </c>
      <c r="E90" s="50">
        <f>IFERROR(__xludf.DUMMYFUNCTION("""COMPUTED_VALUE"""),23.0)</f>
        <v>23</v>
      </c>
      <c r="F90" s="50">
        <f>IFERROR(__xludf.DUMMYFUNCTION("""COMPUTED_VALUE"""),23.0)</f>
        <v>23</v>
      </c>
      <c r="G90" s="50">
        <f>IFERROR(__xludf.DUMMYFUNCTION("""COMPUTED_VALUE"""),29.0)</f>
        <v>29</v>
      </c>
      <c r="H90" s="50">
        <f>IFERROR(__xludf.DUMMYFUNCTION("""COMPUTED_VALUE"""),23.0)</f>
        <v>23</v>
      </c>
      <c r="I90" s="50">
        <f>IFERROR(__xludf.DUMMYFUNCTION("""COMPUTED_VALUE"""),23.0)</f>
        <v>23</v>
      </c>
      <c r="J90" s="50">
        <f>IFERROR(__xludf.DUMMYFUNCTION("""COMPUTED_VALUE"""),24.0)</f>
        <v>24</v>
      </c>
      <c r="K90" s="50">
        <f>IFERROR(__xludf.DUMMYFUNCTION("""COMPUTED_VALUE"""),29.0)</f>
        <v>29</v>
      </c>
      <c r="L90" s="50">
        <f>IFERROR(__xludf.DUMMYFUNCTION("""COMPUTED_VALUE"""),23.0)</f>
        <v>23</v>
      </c>
      <c r="M90" s="68">
        <f t="shared" si="2"/>
        <v>10</v>
      </c>
      <c r="N90" s="50" t="str">
        <f t="shared" ref="N90:W90" si="90">IFS(C90=1,"explore page",C90=4,"customise ch1",C90=33,"goto Q",C90=17,"custom selector",C90=23,"use country filter",C90=14,"expl country filter",C90=28,"use country filter",C90=5,"expl coontinent filter",C90=42,"read db title",C90=24,"use country filter",C90=15,"expl continent filter",C90=18,"custom selector",C90=34,"read aTitle",C90=22,"use continent filter",C90=30,"navigate country filter",C90=19,"custom selector",C90=29,"use country filter",C90=25,"use continent filter",C90="","")</f>
        <v>use country filter</v>
      </c>
      <c r="O90" s="50" t="str">
        <f t="shared" si="90"/>
        <v>expl country filter</v>
      </c>
      <c r="P90" s="50" t="str">
        <f t="shared" si="90"/>
        <v>use country filter</v>
      </c>
      <c r="Q90" s="50" t="str">
        <f t="shared" si="90"/>
        <v>use country filter</v>
      </c>
      <c r="R90" s="50" t="str">
        <f t="shared" si="90"/>
        <v>use country filter</v>
      </c>
      <c r="S90" s="50" t="str">
        <f t="shared" si="90"/>
        <v>use country filter</v>
      </c>
      <c r="T90" s="50" t="str">
        <f t="shared" si="90"/>
        <v>use country filter</v>
      </c>
      <c r="U90" s="50" t="str">
        <f t="shared" si="90"/>
        <v>use country filter</v>
      </c>
      <c r="V90" s="50" t="str">
        <f t="shared" si="90"/>
        <v>use country filter</v>
      </c>
      <c r="W90" s="51" t="str">
        <f t="shared" si="90"/>
        <v>use country filter</v>
      </c>
    </row>
    <row r="91">
      <c r="B91" s="52">
        <f>AVERAGE(B2:B90)</f>
        <v>29.07865169</v>
      </c>
      <c r="M91" s="52">
        <f>AVERAGE(M2:M90)</f>
        <v>6.438202247</v>
      </c>
    </row>
    <row r="92">
      <c r="S92" s="63"/>
      <c r="T92" s="63"/>
      <c r="U92" s="63"/>
      <c r="V92" s="63"/>
      <c r="W92" s="63"/>
    </row>
  </sheetData>
  <mergeCells count="3">
    <mergeCell ref="C1:L1"/>
    <mergeCell ref="N1:W1"/>
    <mergeCell ref="Y1:AA1"/>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7.38"/>
    <col customWidth="1" min="2" max="2" width="7.38"/>
    <col customWidth="1" min="3" max="3" width="4.63"/>
    <col customWidth="1" min="4" max="6" width="2.88"/>
    <col customWidth="1" min="7" max="7" width="1.88"/>
    <col customWidth="1" min="8" max="8" width="6.5"/>
    <col customWidth="1" min="10" max="10" width="27.88"/>
    <col customWidth="1" min="11" max="11" width="41.75"/>
    <col customWidth="1" min="14" max="14" width="5.13"/>
    <col customWidth="1" min="15" max="15" width="42.75"/>
    <col customWidth="1" min="16" max="16" width="13.75"/>
  </cols>
  <sheetData>
    <row r="1">
      <c r="A1" s="34" t="s">
        <v>35</v>
      </c>
      <c r="B1" s="57" t="s">
        <v>36</v>
      </c>
      <c r="C1" s="35" t="s">
        <v>37</v>
      </c>
      <c r="D1" s="6"/>
      <c r="E1" s="6"/>
      <c r="F1" s="6"/>
      <c r="G1" s="6"/>
      <c r="H1" s="5" t="s">
        <v>39</v>
      </c>
      <c r="I1" s="5" t="s">
        <v>38</v>
      </c>
      <c r="J1" s="6"/>
      <c r="K1" s="6"/>
      <c r="L1" s="6"/>
      <c r="M1" s="6"/>
      <c r="N1" s="37" t="s">
        <v>8</v>
      </c>
      <c r="Q1" s="36"/>
      <c r="R1" s="36"/>
      <c r="S1" s="36"/>
      <c r="T1" s="36"/>
      <c r="U1" s="36"/>
      <c r="V1" s="36"/>
    </row>
    <row r="2">
      <c r="A2" s="38" t="s">
        <v>265</v>
      </c>
      <c r="B2" s="10">
        <v>35.0</v>
      </c>
      <c r="C2" s="39">
        <f>IFERROR(__xludf.DUMMYFUNCTION("SPLIT(A2,"","")"),1.0)</f>
        <v>1</v>
      </c>
      <c r="D2" s="40">
        <f>IFERROR(__xludf.DUMMYFUNCTION("""COMPUTED_VALUE"""),12.0)</f>
        <v>12</v>
      </c>
      <c r="E2" s="40">
        <f>IFERROR(__xludf.DUMMYFUNCTION("""COMPUTED_VALUE"""),1.0)</f>
        <v>1</v>
      </c>
      <c r="F2" s="40">
        <f>IFERROR(__xludf.DUMMYFUNCTION("""COMPUTED_VALUE"""),6.0)</f>
        <v>6</v>
      </c>
      <c r="G2" s="41"/>
      <c r="H2" s="43">
        <f t="shared" ref="H2:H35" si="2">COUNTA(C2:G2)</f>
        <v>4</v>
      </c>
      <c r="I2" s="39" t="str">
        <f t="shared" ref="I2:M2" si="1">IFS(C2="","",C2=1,"expl page",C2=12,"expl date filter",C2=23,"read ch1",C2=17,"expl date filter",C2=4,"read ch1",C2=5,"expl date filter",C2=6,"goto Q",C2=19,"use date filter",C2=13,"use date filter",C2=7,"read db title",C2=8,"read aTitle")</f>
        <v>expl page</v>
      </c>
      <c r="J2" s="40" t="str">
        <f t="shared" si="1"/>
        <v>expl date filter</v>
      </c>
      <c r="K2" s="40" t="str">
        <f t="shared" si="1"/>
        <v>expl page</v>
      </c>
      <c r="L2" s="40" t="str">
        <f t="shared" si="1"/>
        <v>goto Q</v>
      </c>
      <c r="M2" s="41" t="str">
        <f t="shared" si="1"/>
        <v/>
      </c>
      <c r="N2" s="37" t="s">
        <v>41</v>
      </c>
      <c r="O2" s="37" t="s">
        <v>42</v>
      </c>
      <c r="P2" s="37" t="s">
        <v>43</v>
      </c>
    </row>
    <row r="3">
      <c r="A3" s="38" t="s">
        <v>266</v>
      </c>
      <c r="B3" s="10">
        <v>35.0</v>
      </c>
      <c r="C3" s="42">
        <f>IFERROR(__xludf.DUMMYFUNCTION("SPLIT(A3,"","")"),1.0)</f>
        <v>1</v>
      </c>
      <c r="D3" s="43">
        <f>IFERROR(__xludf.DUMMYFUNCTION("""COMPUTED_VALUE"""),1.0)</f>
        <v>1</v>
      </c>
      <c r="E3" s="43">
        <f>IFERROR(__xludf.DUMMYFUNCTION("""COMPUTED_VALUE"""),6.0)</f>
        <v>6</v>
      </c>
      <c r="F3" s="43">
        <f>IFERROR(__xludf.DUMMYFUNCTION("""COMPUTED_VALUE"""),7.0)</f>
        <v>7</v>
      </c>
      <c r="G3" s="44">
        <f>IFERROR(__xludf.DUMMYFUNCTION("""COMPUTED_VALUE"""),8.0)</f>
        <v>8</v>
      </c>
      <c r="H3" s="43">
        <f t="shared" si="2"/>
        <v>5</v>
      </c>
      <c r="I3" s="42" t="str">
        <f t="shared" ref="I3:M3" si="3">IFS(C3="","",C3=1,"expl page",C3=12,"expl date filter",C3=23,"read ch1",C3=17,"expl date filter",C3=4,"read ch1",C3=5,"expl date filter",C3=6,"goto Q",C3=19,"use date filter",C3=13,"use date filter",C3=7,"read db title",C3=8,"read aTitle")</f>
        <v>expl page</v>
      </c>
      <c r="J3" s="43" t="str">
        <f t="shared" si="3"/>
        <v>expl page</v>
      </c>
      <c r="K3" s="43" t="str">
        <f t="shared" si="3"/>
        <v>goto Q</v>
      </c>
      <c r="L3" s="43" t="str">
        <f t="shared" si="3"/>
        <v>read db title</v>
      </c>
      <c r="M3" s="44" t="str">
        <f t="shared" si="3"/>
        <v>read aTitle</v>
      </c>
      <c r="N3" s="45">
        <v>1.0</v>
      </c>
      <c r="O3" s="46" t="s">
        <v>51</v>
      </c>
      <c r="P3" s="46" t="s">
        <v>52</v>
      </c>
    </row>
    <row r="4">
      <c r="A4" s="38" t="s">
        <v>267</v>
      </c>
      <c r="B4" s="10">
        <v>34.0</v>
      </c>
      <c r="C4" s="42">
        <f>IFERROR(__xludf.DUMMYFUNCTION("SPLIT(A4,"","")"),12.0)</f>
        <v>12</v>
      </c>
      <c r="D4" s="43">
        <f>IFERROR(__xludf.DUMMYFUNCTION("""COMPUTED_VALUE"""),5.0)</f>
        <v>5</v>
      </c>
      <c r="E4" s="43">
        <f>IFERROR(__xludf.DUMMYFUNCTION("""COMPUTED_VALUE"""),13.0)</f>
        <v>13</v>
      </c>
      <c r="F4" s="43">
        <f>IFERROR(__xludf.DUMMYFUNCTION("""COMPUTED_VALUE"""),19.0)</f>
        <v>19</v>
      </c>
      <c r="G4" s="44"/>
      <c r="H4" s="43">
        <f t="shared" si="2"/>
        <v>4</v>
      </c>
      <c r="I4" s="42" t="str">
        <f t="shared" ref="I4:M4" si="4">IFS(C4="","",C4=1,"expl page",C4=12,"expl date filter",C4=23,"read ch1",C4=17,"expl date filter",C4=4,"read ch1",C4=5,"expl date filter",C4=6,"goto Q",C4=19,"use date filter",C4=13,"use date filter",C4=7,"read db title",C4=8,"read aTitle")</f>
        <v>expl date filter</v>
      </c>
      <c r="J4" s="43" t="str">
        <f t="shared" si="4"/>
        <v>expl date filter</v>
      </c>
      <c r="K4" s="43" t="str">
        <f t="shared" si="4"/>
        <v>use date filter</v>
      </c>
      <c r="L4" s="43" t="str">
        <f t="shared" si="4"/>
        <v>use date filter</v>
      </c>
      <c r="M4" s="44" t="str">
        <f t="shared" si="4"/>
        <v/>
      </c>
      <c r="N4" s="45">
        <v>12.0</v>
      </c>
      <c r="O4" s="46" t="s">
        <v>268</v>
      </c>
      <c r="P4" s="46" t="s">
        <v>269</v>
      </c>
    </row>
    <row r="5">
      <c r="A5" s="38" t="s">
        <v>270</v>
      </c>
      <c r="B5" s="10">
        <v>34.0</v>
      </c>
      <c r="C5" s="42">
        <f>IFERROR(__xludf.DUMMYFUNCTION("SPLIT(A5,"","")"),1.0)</f>
        <v>1</v>
      </c>
      <c r="D5" s="43">
        <f>IFERROR(__xludf.DUMMYFUNCTION("""COMPUTED_VALUE"""),17.0)</f>
        <v>17</v>
      </c>
      <c r="E5" s="43">
        <f>IFERROR(__xludf.DUMMYFUNCTION("""COMPUTED_VALUE"""),1.0)</f>
        <v>1</v>
      </c>
      <c r="F5" s="43">
        <f>IFERROR(__xludf.DUMMYFUNCTION("""COMPUTED_VALUE"""),6.0)</f>
        <v>6</v>
      </c>
      <c r="G5" s="44"/>
      <c r="H5" s="43">
        <f t="shared" si="2"/>
        <v>4</v>
      </c>
      <c r="I5" s="42" t="str">
        <f t="shared" ref="I5:M5" si="5">IFS(C5="","",C5=1,"expl page",C5=12,"expl date filter",C5=23,"read ch1",C5=17,"expl date filter",C5=4,"read ch1",C5=5,"expl date filter",C5=6,"goto Q",C5=19,"use date filter",C5=13,"use date filter",C5=7,"read db title",C5=8,"read aTitle")</f>
        <v>expl page</v>
      </c>
      <c r="J5" s="43" t="str">
        <f t="shared" si="5"/>
        <v>expl date filter</v>
      </c>
      <c r="K5" s="43" t="str">
        <f t="shared" si="5"/>
        <v>expl page</v>
      </c>
      <c r="L5" s="43" t="str">
        <f t="shared" si="5"/>
        <v>goto Q</v>
      </c>
      <c r="M5" s="44" t="str">
        <f t="shared" si="5"/>
        <v/>
      </c>
      <c r="N5" s="45">
        <v>23.0</v>
      </c>
      <c r="O5" s="46" t="s">
        <v>100</v>
      </c>
      <c r="P5" s="46" t="s">
        <v>271</v>
      </c>
    </row>
    <row r="6">
      <c r="A6" s="38" t="s">
        <v>272</v>
      </c>
      <c r="B6" s="10">
        <v>33.0</v>
      </c>
      <c r="C6" s="42">
        <f>IFERROR(__xludf.DUMMYFUNCTION("SPLIT(A6,"","")"),23.0)</f>
        <v>23</v>
      </c>
      <c r="D6" s="43">
        <f>IFERROR(__xludf.DUMMYFUNCTION("""COMPUTED_VALUE"""),1.0)</f>
        <v>1</v>
      </c>
      <c r="E6" s="43">
        <f>IFERROR(__xludf.DUMMYFUNCTION("""COMPUTED_VALUE"""),12.0)</f>
        <v>12</v>
      </c>
      <c r="F6" s="43">
        <f>IFERROR(__xludf.DUMMYFUNCTION("""COMPUTED_VALUE"""),1.0)</f>
        <v>1</v>
      </c>
      <c r="G6" s="44"/>
      <c r="H6" s="43">
        <f t="shared" si="2"/>
        <v>4</v>
      </c>
      <c r="I6" s="42" t="str">
        <f t="shared" ref="I6:M6" si="6">IFS(C6="","",C6=1,"expl page",C6=12,"expl date filter",C6=23,"read ch1",C6=17,"expl date filter",C6=4,"read ch1",C6=5,"expl date filter",C6=6,"goto Q",C6=19,"use date filter",C6=13,"use date filter",C6=7,"read db title",C6=8,"read aTitle")</f>
        <v>read ch1</v>
      </c>
      <c r="J6" s="43" t="str">
        <f t="shared" si="6"/>
        <v>expl page</v>
      </c>
      <c r="K6" s="43" t="str">
        <f t="shared" si="6"/>
        <v>expl date filter</v>
      </c>
      <c r="L6" s="43" t="str">
        <f t="shared" si="6"/>
        <v>expl page</v>
      </c>
      <c r="M6" s="44" t="str">
        <f t="shared" si="6"/>
        <v/>
      </c>
      <c r="N6" s="45">
        <v>17.0</v>
      </c>
      <c r="O6" s="46" t="s">
        <v>273</v>
      </c>
      <c r="P6" s="46" t="s">
        <v>269</v>
      </c>
    </row>
    <row r="7">
      <c r="A7" s="38" t="s">
        <v>274</v>
      </c>
      <c r="B7" s="10">
        <v>33.0</v>
      </c>
      <c r="C7" s="42">
        <f>IFERROR(__xludf.DUMMYFUNCTION("SPLIT(A7,"","")"),12.0)</f>
        <v>12</v>
      </c>
      <c r="D7" s="43">
        <f>IFERROR(__xludf.DUMMYFUNCTION("""COMPUTED_VALUE"""),1.0)</f>
        <v>1</v>
      </c>
      <c r="E7" s="43">
        <f>IFERROR(__xludf.DUMMYFUNCTION("""COMPUTED_VALUE"""),6.0)</f>
        <v>6</v>
      </c>
      <c r="F7" s="43">
        <f>IFERROR(__xludf.DUMMYFUNCTION("""COMPUTED_VALUE"""),7.0)</f>
        <v>7</v>
      </c>
      <c r="G7" s="44"/>
      <c r="H7" s="43">
        <f t="shared" si="2"/>
        <v>4</v>
      </c>
      <c r="I7" s="42" t="str">
        <f t="shared" ref="I7:M7" si="7">IFS(C7="","",C7=1,"expl page",C7=12,"expl date filter",C7=23,"read ch1",C7=17,"expl date filter",C7=4,"read ch1",C7=5,"expl date filter",C7=6,"goto Q",C7=19,"use date filter",C7=13,"use date filter",C7=7,"read db title",C7=8,"read aTitle")</f>
        <v>expl date filter</v>
      </c>
      <c r="J7" s="43" t="str">
        <f t="shared" si="7"/>
        <v>expl page</v>
      </c>
      <c r="K7" s="43" t="str">
        <f t="shared" si="7"/>
        <v>goto Q</v>
      </c>
      <c r="L7" s="43" t="str">
        <f t="shared" si="7"/>
        <v>read db title</v>
      </c>
      <c r="M7" s="44" t="str">
        <f t="shared" si="7"/>
        <v/>
      </c>
      <c r="N7" s="45">
        <v>4.0</v>
      </c>
      <c r="O7" s="46" t="s">
        <v>275</v>
      </c>
      <c r="P7" s="46" t="s">
        <v>271</v>
      </c>
    </row>
    <row r="8">
      <c r="A8" s="38" t="s">
        <v>276</v>
      </c>
      <c r="B8" s="10">
        <v>33.0</v>
      </c>
      <c r="C8" s="42">
        <f>IFERROR(__xludf.DUMMYFUNCTION("SPLIT(A8,"","")"),1.0)</f>
        <v>1</v>
      </c>
      <c r="D8" s="43">
        <f>IFERROR(__xludf.DUMMYFUNCTION("""COMPUTED_VALUE"""),1.0)</f>
        <v>1</v>
      </c>
      <c r="E8" s="43">
        <f>IFERROR(__xludf.DUMMYFUNCTION("""COMPUTED_VALUE"""),7.0)</f>
        <v>7</v>
      </c>
      <c r="F8" s="43">
        <f>IFERROR(__xludf.DUMMYFUNCTION("""COMPUTED_VALUE"""),8.0)</f>
        <v>8</v>
      </c>
      <c r="G8" s="44"/>
      <c r="H8" s="43">
        <f t="shared" si="2"/>
        <v>4</v>
      </c>
      <c r="I8" s="42" t="str">
        <f t="shared" ref="I8:M8" si="8">IFS(C8="","",C8=1,"expl page",C8=12,"expl date filter",C8=23,"read ch1",C8=17,"expl date filter",C8=4,"read ch1",C8=5,"expl date filter",C8=6,"goto Q",C8=19,"use date filter",C8=13,"use date filter",C8=7,"read db title",C8=8,"read aTitle")</f>
        <v>expl page</v>
      </c>
      <c r="J8" s="43" t="str">
        <f t="shared" si="8"/>
        <v>expl page</v>
      </c>
      <c r="K8" s="43" t="str">
        <f t="shared" si="8"/>
        <v>read db title</v>
      </c>
      <c r="L8" s="43" t="str">
        <f t="shared" si="8"/>
        <v>read aTitle</v>
      </c>
      <c r="M8" s="44" t="str">
        <f t="shared" si="8"/>
        <v/>
      </c>
      <c r="N8" s="45">
        <v>5.0</v>
      </c>
      <c r="O8" s="46" t="s">
        <v>277</v>
      </c>
      <c r="P8" s="46" t="s">
        <v>269</v>
      </c>
    </row>
    <row r="9">
      <c r="A9" s="38" t="s">
        <v>278</v>
      </c>
      <c r="B9" s="10">
        <v>33.0</v>
      </c>
      <c r="C9" s="42">
        <f>IFERROR(__xludf.DUMMYFUNCTION("SPLIT(A9,"","")"),1.0)</f>
        <v>1</v>
      </c>
      <c r="D9" s="43">
        <f>IFERROR(__xludf.DUMMYFUNCTION("""COMPUTED_VALUE"""),6.0)</f>
        <v>6</v>
      </c>
      <c r="E9" s="43">
        <f>IFERROR(__xludf.DUMMYFUNCTION("""COMPUTED_VALUE"""),7.0)</f>
        <v>7</v>
      </c>
      <c r="F9" s="43">
        <f>IFERROR(__xludf.DUMMYFUNCTION("""COMPUTED_VALUE"""),1.0)</f>
        <v>1</v>
      </c>
      <c r="G9" s="44"/>
      <c r="H9" s="43">
        <f t="shared" si="2"/>
        <v>4</v>
      </c>
      <c r="I9" s="42" t="str">
        <f t="shared" ref="I9:M9" si="9">IFS(C9="","",C9=1,"expl page",C9=12,"expl date filter",C9=23,"read ch1",C9=17,"expl date filter",C9=4,"read ch1",C9=5,"expl date filter",C9=6,"goto Q",C9=19,"use date filter",C9=13,"use date filter",C9=7,"read db title",C9=8,"read aTitle")</f>
        <v>expl page</v>
      </c>
      <c r="J9" s="43" t="str">
        <f t="shared" si="9"/>
        <v>goto Q</v>
      </c>
      <c r="K9" s="43" t="str">
        <f t="shared" si="9"/>
        <v>read db title</v>
      </c>
      <c r="L9" s="43" t="str">
        <f t="shared" si="9"/>
        <v>expl page</v>
      </c>
      <c r="M9" s="44" t="str">
        <f t="shared" si="9"/>
        <v/>
      </c>
      <c r="N9" s="45">
        <v>6.0</v>
      </c>
      <c r="O9" s="46" t="s">
        <v>67</v>
      </c>
      <c r="P9" s="46" t="s">
        <v>57</v>
      </c>
    </row>
    <row r="10">
      <c r="A10" s="38" t="s">
        <v>279</v>
      </c>
      <c r="B10" s="10">
        <v>32.0</v>
      </c>
      <c r="C10" s="42">
        <f>IFERROR(__xludf.DUMMYFUNCTION("SPLIT(A10,"","")"),23.0)</f>
        <v>23</v>
      </c>
      <c r="D10" s="43">
        <f>IFERROR(__xludf.DUMMYFUNCTION("""COMPUTED_VALUE"""),1.0)</f>
        <v>1</v>
      </c>
      <c r="E10" s="43">
        <f>IFERROR(__xludf.DUMMYFUNCTION("""COMPUTED_VALUE"""),17.0)</f>
        <v>17</v>
      </c>
      <c r="F10" s="43">
        <f>IFERROR(__xludf.DUMMYFUNCTION("""COMPUTED_VALUE"""),1.0)</f>
        <v>1</v>
      </c>
      <c r="G10" s="44"/>
      <c r="H10" s="43">
        <f t="shared" si="2"/>
        <v>4</v>
      </c>
      <c r="I10" s="42" t="str">
        <f t="shared" ref="I10:M10" si="10">IFS(C10="","",C10=1,"expl page",C10=12,"expl date filter",C10=23,"read ch1",C10=17,"expl date filter",C10=4,"read ch1",C10=5,"expl date filter",C10=6,"goto Q",C10=19,"use date filter",C10=13,"use date filter",C10=7,"read db title",C10=8,"read aTitle")</f>
        <v>read ch1</v>
      </c>
      <c r="J10" s="43" t="str">
        <f t="shared" si="10"/>
        <v>expl page</v>
      </c>
      <c r="K10" s="43" t="str">
        <f t="shared" si="10"/>
        <v>expl date filter</v>
      </c>
      <c r="L10" s="43" t="str">
        <f t="shared" si="10"/>
        <v>expl page</v>
      </c>
      <c r="M10" s="44" t="str">
        <f t="shared" si="10"/>
        <v/>
      </c>
      <c r="N10" s="45">
        <v>19.0</v>
      </c>
      <c r="O10" s="46" t="s">
        <v>280</v>
      </c>
      <c r="P10" s="46" t="s">
        <v>281</v>
      </c>
    </row>
    <row r="11">
      <c r="A11" s="38" t="s">
        <v>282</v>
      </c>
      <c r="B11" s="10">
        <v>32.0</v>
      </c>
      <c r="C11" s="42">
        <f>IFERROR(__xludf.DUMMYFUNCTION("SPLIT(A11,"","")"),1.0)</f>
        <v>1</v>
      </c>
      <c r="D11" s="43">
        <f>IFERROR(__xludf.DUMMYFUNCTION("""COMPUTED_VALUE"""),6.0)</f>
        <v>6</v>
      </c>
      <c r="E11" s="43">
        <f>IFERROR(__xludf.DUMMYFUNCTION("""COMPUTED_VALUE"""),1.0)</f>
        <v>1</v>
      </c>
      <c r="F11" s="43">
        <f>IFERROR(__xludf.DUMMYFUNCTION("""COMPUTED_VALUE"""),17.0)</f>
        <v>17</v>
      </c>
      <c r="G11" s="44"/>
      <c r="H11" s="43">
        <f t="shared" si="2"/>
        <v>4</v>
      </c>
      <c r="I11" s="42" t="str">
        <f t="shared" ref="I11:M11" si="11">IFS(C11="","",C11=1,"expl page",C11=12,"expl date filter",C11=23,"read ch1",C11=17,"expl date filter",C11=4,"read ch1",C11=5,"expl date filter",C11=6,"goto Q",C11=19,"use date filter",C11=13,"use date filter",C11=7,"read db title",C11=8,"read aTitle")</f>
        <v>expl page</v>
      </c>
      <c r="J11" s="43" t="str">
        <f t="shared" si="11"/>
        <v>goto Q</v>
      </c>
      <c r="K11" s="43" t="str">
        <f t="shared" si="11"/>
        <v>expl page</v>
      </c>
      <c r="L11" s="43" t="str">
        <f t="shared" si="11"/>
        <v>expl date filter</v>
      </c>
      <c r="M11" s="44" t="str">
        <f t="shared" si="11"/>
        <v/>
      </c>
      <c r="N11" s="45">
        <v>13.0</v>
      </c>
      <c r="O11" s="46" t="s">
        <v>283</v>
      </c>
      <c r="P11" s="46" t="s">
        <v>281</v>
      </c>
    </row>
    <row r="12">
      <c r="A12" s="38" t="s">
        <v>284</v>
      </c>
      <c r="B12" s="10">
        <v>32.0</v>
      </c>
      <c r="C12" s="42">
        <f>IFERROR(__xludf.DUMMYFUNCTION("SPLIT(A12,"","")"),1.0)</f>
        <v>1</v>
      </c>
      <c r="D12" s="43">
        <f>IFERROR(__xludf.DUMMYFUNCTION("""COMPUTED_VALUE"""),1.0)</f>
        <v>1</v>
      </c>
      <c r="E12" s="43">
        <f>IFERROR(__xludf.DUMMYFUNCTION("""COMPUTED_VALUE"""),6.0)</f>
        <v>6</v>
      </c>
      <c r="F12" s="43">
        <f>IFERROR(__xludf.DUMMYFUNCTION("""COMPUTED_VALUE"""),1.0)</f>
        <v>1</v>
      </c>
      <c r="G12" s="44"/>
      <c r="H12" s="43">
        <f t="shared" si="2"/>
        <v>4</v>
      </c>
      <c r="I12" s="42" t="str">
        <f t="shared" ref="I12:M12" si="12">IFS(C12="","",C12=1,"expl page",C12=12,"expl date filter",C12=23,"read ch1",C12=17,"expl date filter",C12=4,"read ch1",C12=5,"expl date filter",C12=6,"goto Q",C12=19,"use date filter",C12=13,"use date filter",C12=7,"read db title",C12=8,"read aTitle")</f>
        <v>expl page</v>
      </c>
      <c r="J12" s="43" t="str">
        <f t="shared" si="12"/>
        <v>expl page</v>
      </c>
      <c r="K12" s="43" t="str">
        <f t="shared" si="12"/>
        <v>goto Q</v>
      </c>
      <c r="L12" s="43" t="str">
        <f t="shared" si="12"/>
        <v>expl page</v>
      </c>
      <c r="M12" s="44" t="str">
        <f t="shared" si="12"/>
        <v/>
      </c>
      <c r="N12" s="45">
        <v>7.0</v>
      </c>
      <c r="O12" s="46" t="s">
        <v>76</v>
      </c>
      <c r="P12" s="46" t="s">
        <v>77</v>
      </c>
    </row>
    <row r="13">
      <c r="A13" s="38" t="s">
        <v>285</v>
      </c>
      <c r="B13" s="10">
        <v>31.0</v>
      </c>
      <c r="C13" s="42">
        <f>IFERROR(__xludf.DUMMYFUNCTION("SPLIT(A13,"","")"),17.0)</f>
        <v>17</v>
      </c>
      <c r="D13" s="43">
        <f>IFERROR(__xludf.DUMMYFUNCTION("""COMPUTED_VALUE"""),1.0)</f>
        <v>1</v>
      </c>
      <c r="E13" s="43">
        <f>IFERROR(__xludf.DUMMYFUNCTION("""COMPUTED_VALUE"""),6.0)</f>
        <v>6</v>
      </c>
      <c r="F13" s="43">
        <f>IFERROR(__xludf.DUMMYFUNCTION("""COMPUTED_VALUE"""),7.0)</f>
        <v>7</v>
      </c>
      <c r="G13" s="44"/>
      <c r="H13" s="43">
        <f t="shared" si="2"/>
        <v>4</v>
      </c>
      <c r="I13" s="42" t="str">
        <f t="shared" ref="I13:M13" si="13">IFS(C13="","",C13=1,"expl page",C13=12,"expl date filter",C13=23,"read ch1",C13=17,"expl date filter",C13=4,"read ch1",C13=5,"expl date filter",C13=6,"goto Q",C13=19,"use date filter",C13=13,"use date filter",C13=7,"read db title",C13=8,"read aTitle")</f>
        <v>expl date filter</v>
      </c>
      <c r="J13" s="43" t="str">
        <f t="shared" si="13"/>
        <v>expl page</v>
      </c>
      <c r="K13" s="43" t="str">
        <f t="shared" si="13"/>
        <v>goto Q</v>
      </c>
      <c r="L13" s="43" t="str">
        <f t="shared" si="13"/>
        <v>read db title</v>
      </c>
      <c r="M13" s="44" t="str">
        <f t="shared" si="13"/>
        <v/>
      </c>
      <c r="N13" s="45">
        <v>8.0</v>
      </c>
      <c r="O13" s="46" t="s">
        <v>80</v>
      </c>
      <c r="P13" s="46" t="s">
        <v>72</v>
      </c>
    </row>
    <row r="14">
      <c r="A14" s="38" t="s">
        <v>286</v>
      </c>
      <c r="B14" s="10">
        <v>31.0</v>
      </c>
      <c r="C14" s="42">
        <f>IFERROR(__xludf.DUMMYFUNCTION("SPLIT(A14,"","")"),12.0)</f>
        <v>12</v>
      </c>
      <c r="D14" s="43">
        <f>IFERROR(__xludf.DUMMYFUNCTION("""COMPUTED_VALUE"""),1.0)</f>
        <v>1</v>
      </c>
      <c r="E14" s="43">
        <f>IFERROR(__xludf.DUMMYFUNCTION("""COMPUTED_VALUE"""),6.0)</f>
        <v>6</v>
      </c>
      <c r="F14" s="43">
        <f>IFERROR(__xludf.DUMMYFUNCTION("""COMPUTED_VALUE"""),8.0)</f>
        <v>8</v>
      </c>
      <c r="G14" s="44"/>
      <c r="H14" s="43">
        <f t="shared" si="2"/>
        <v>4</v>
      </c>
      <c r="I14" s="42" t="str">
        <f t="shared" ref="I14:M14" si="14">IFS(C14="","",C14=1,"expl page",C14=12,"expl date filter",C14=23,"read ch1",C14=17,"expl date filter",C14=4,"read ch1",C14=5,"expl date filter",C14=6,"goto Q",C14=19,"use date filter",C14=13,"use date filter",C14=7,"read db title",C14=8,"read aTitle")</f>
        <v>expl date filter</v>
      </c>
      <c r="J14" s="43" t="str">
        <f t="shared" si="14"/>
        <v>expl page</v>
      </c>
      <c r="K14" s="43" t="str">
        <f t="shared" si="14"/>
        <v>goto Q</v>
      </c>
      <c r="L14" s="43" t="str">
        <f t="shared" si="14"/>
        <v>read aTitle</v>
      </c>
      <c r="M14" s="44" t="str">
        <f t="shared" si="14"/>
        <v/>
      </c>
      <c r="N14" s="10"/>
      <c r="O14" s="10"/>
    </row>
    <row r="15">
      <c r="A15" s="38" t="s">
        <v>287</v>
      </c>
      <c r="B15" s="10">
        <v>30.0</v>
      </c>
      <c r="C15" s="42">
        <f>IFERROR(__xludf.DUMMYFUNCTION("SPLIT(A15,"","")"),23.0)</f>
        <v>23</v>
      </c>
      <c r="D15" s="43">
        <f>IFERROR(__xludf.DUMMYFUNCTION("""COMPUTED_VALUE"""),1.0)</f>
        <v>1</v>
      </c>
      <c r="E15" s="43">
        <f>IFERROR(__xludf.DUMMYFUNCTION("""COMPUTED_VALUE"""),6.0)</f>
        <v>6</v>
      </c>
      <c r="F15" s="43">
        <f>IFERROR(__xludf.DUMMYFUNCTION("""COMPUTED_VALUE"""),8.0)</f>
        <v>8</v>
      </c>
      <c r="G15" s="44"/>
      <c r="H15" s="43">
        <f t="shared" si="2"/>
        <v>4</v>
      </c>
      <c r="I15" s="42" t="str">
        <f t="shared" ref="I15:M15" si="15">IFS(C15="","",C15=1,"expl page",C15=12,"expl date filter",C15=23,"read ch1",C15=17,"expl date filter",C15=4,"read ch1",C15=5,"expl date filter",C15=6,"goto Q",C15=19,"use date filter",C15=13,"use date filter",C15=7,"read db title",C15=8,"read aTitle")</f>
        <v>read ch1</v>
      </c>
      <c r="J15" s="43" t="str">
        <f t="shared" si="15"/>
        <v>expl page</v>
      </c>
      <c r="K15" s="43" t="str">
        <f t="shared" si="15"/>
        <v>goto Q</v>
      </c>
      <c r="L15" s="43" t="str">
        <f t="shared" si="15"/>
        <v>read aTitle</v>
      </c>
      <c r="M15" s="44" t="str">
        <f t="shared" si="15"/>
        <v/>
      </c>
      <c r="N15" s="10"/>
      <c r="O15" s="60"/>
    </row>
    <row r="16">
      <c r="A16" s="38" t="s">
        <v>288</v>
      </c>
      <c r="B16" s="10">
        <v>30.0</v>
      </c>
      <c r="C16" s="42">
        <f>IFERROR(__xludf.DUMMYFUNCTION("SPLIT(A16,"","")"),23.0)</f>
        <v>23</v>
      </c>
      <c r="D16" s="43">
        <f>IFERROR(__xludf.DUMMYFUNCTION("""COMPUTED_VALUE"""),1.0)</f>
        <v>1</v>
      </c>
      <c r="E16" s="43">
        <f>IFERROR(__xludf.DUMMYFUNCTION("""COMPUTED_VALUE"""),6.0)</f>
        <v>6</v>
      </c>
      <c r="F16" s="43">
        <f>IFERROR(__xludf.DUMMYFUNCTION("""COMPUTED_VALUE"""),1.0)</f>
        <v>1</v>
      </c>
      <c r="G16" s="44"/>
      <c r="H16" s="43">
        <f t="shared" si="2"/>
        <v>4</v>
      </c>
      <c r="I16" s="42" t="str">
        <f t="shared" ref="I16:M16" si="16">IFS(C16="","",C16=1,"expl page",C16=12,"expl date filter",C16=23,"read ch1",C16=17,"expl date filter",C16=4,"read ch1",C16=5,"expl date filter",C16=6,"goto Q",C16=19,"use date filter",C16=13,"use date filter",C16=7,"read db title",C16=8,"read aTitle")</f>
        <v>read ch1</v>
      </c>
      <c r="J16" s="43" t="str">
        <f t="shared" si="16"/>
        <v>expl page</v>
      </c>
      <c r="K16" s="43" t="str">
        <f t="shared" si="16"/>
        <v>goto Q</v>
      </c>
      <c r="L16" s="43" t="str">
        <f t="shared" si="16"/>
        <v>expl page</v>
      </c>
      <c r="M16" s="44" t="str">
        <f t="shared" si="16"/>
        <v/>
      </c>
    </row>
    <row r="17">
      <c r="A17" s="38" t="s">
        <v>289</v>
      </c>
      <c r="B17" s="10">
        <v>30.0</v>
      </c>
      <c r="C17" s="42">
        <f>IFERROR(__xludf.DUMMYFUNCTION("SPLIT(A17,"","")"),1.0)</f>
        <v>1</v>
      </c>
      <c r="D17" s="43">
        <f>IFERROR(__xludf.DUMMYFUNCTION("""COMPUTED_VALUE"""),6.0)</f>
        <v>6</v>
      </c>
      <c r="E17" s="43">
        <f>IFERROR(__xludf.DUMMYFUNCTION("""COMPUTED_VALUE"""),7.0)</f>
        <v>7</v>
      </c>
      <c r="F17" s="43">
        <f>IFERROR(__xludf.DUMMYFUNCTION("""COMPUTED_VALUE"""),6.0)</f>
        <v>6</v>
      </c>
      <c r="G17" s="44"/>
      <c r="H17" s="43">
        <f t="shared" si="2"/>
        <v>4</v>
      </c>
      <c r="I17" s="42" t="str">
        <f t="shared" ref="I17:M17" si="17">IFS(C17="","",C17=1,"expl page",C17=12,"expl date filter",C17=23,"read ch1",C17=17,"expl date filter",C17=4,"read ch1",C17=5,"expl date filter",C17=6,"goto Q",C17=19,"use date filter",C17=13,"use date filter",C17=7,"read db title",C17=8,"read aTitle")</f>
        <v>expl page</v>
      </c>
      <c r="J17" s="43" t="str">
        <f t="shared" si="17"/>
        <v>goto Q</v>
      </c>
      <c r="K17" s="43" t="str">
        <f t="shared" si="17"/>
        <v>read db title</v>
      </c>
      <c r="L17" s="43" t="str">
        <f t="shared" si="17"/>
        <v>goto Q</v>
      </c>
      <c r="M17" s="44" t="str">
        <f t="shared" si="17"/>
        <v/>
      </c>
    </row>
    <row r="18">
      <c r="A18" s="38" t="s">
        <v>290</v>
      </c>
      <c r="B18" s="10">
        <v>30.0</v>
      </c>
      <c r="C18" s="42">
        <f>IFERROR(__xludf.DUMMYFUNCTION("SPLIT(A18,"","")"),1.0)</f>
        <v>1</v>
      </c>
      <c r="D18" s="43">
        <f>IFERROR(__xludf.DUMMYFUNCTION("""COMPUTED_VALUE"""),6.0)</f>
        <v>6</v>
      </c>
      <c r="E18" s="43">
        <f>IFERROR(__xludf.DUMMYFUNCTION("""COMPUTED_VALUE"""),6.0)</f>
        <v>6</v>
      </c>
      <c r="F18" s="43">
        <f>IFERROR(__xludf.DUMMYFUNCTION("""COMPUTED_VALUE"""),1.0)</f>
        <v>1</v>
      </c>
      <c r="G18" s="44"/>
      <c r="H18" s="43">
        <f t="shared" si="2"/>
        <v>4</v>
      </c>
      <c r="I18" s="42" t="str">
        <f t="shared" ref="I18:M18" si="18">IFS(C18="","",C18=1,"expl page",C18=12,"expl date filter",C18=23,"read ch1",C18=17,"expl date filter",C18=4,"read ch1",C18=5,"expl date filter",C18=6,"goto Q",C18=19,"use date filter",C18=13,"use date filter",C18=7,"read db title",C18=8,"read aTitle")</f>
        <v>expl page</v>
      </c>
      <c r="J18" s="43" t="str">
        <f t="shared" si="18"/>
        <v>goto Q</v>
      </c>
      <c r="K18" s="43" t="str">
        <f t="shared" si="18"/>
        <v>goto Q</v>
      </c>
      <c r="L18" s="43" t="str">
        <f t="shared" si="18"/>
        <v>expl page</v>
      </c>
      <c r="M18" s="44" t="str">
        <f t="shared" si="18"/>
        <v/>
      </c>
    </row>
    <row r="19">
      <c r="A19" s="38" t="s">
        <v>291</v>
      </c>
      <c r="B19" s="10">
        <v>30.0</v>
      </c>
      <c r="C19" s="42">
        <f>IFERROR(__xludf.DUMMYFUNCTION("SPLIT(A19,"","")"),23.0)</f>
        <v>23</v>
      </c>
      <c r="D19" s="43">
        <f>IFERROR(__xludf.DUMMYFUNCTION("""COMPUTED_VALUE"""),1.0)</f>
        <v>1</v>
      </c>
      <c r="E19" s="43">
        <f>IFERROR(__xludf.DUMMYFUNCTION("""COMPUTED_VALUE"""),1.0)</f>
        <v>1</v>
      </c>
      <c r="F19" s="43">
        <f>IFERROR(__xludf.DUMMYFUNCTION("""COMPUTED_VALUE"""),6.0)</f>
        <v>6</v>
      </c>
      <c r="G19" s="44">
        <f>IFERROR(__xludf.DUMMYFUNCTION("""COMPUTED_VALUE"""),7.0)</f>
        <v>7</v>
      </c>
      <c r="H19" s="43">
        <f t="shared" si="2"/>
        <v>5</v>
      </c>
      <c r="I19" s="42" t="str">
        <f t="shared" ref="I19:M19" si="19">IFS(C19="","",C19=1,"expl page",C19=12,"expl date filter",C19=23,"read ch1",C19=17,"expl date filter",C19=4,"read ch1",C19=5,"expl date filter",C19=6,"goto Q",C19=19,"use date filter",C19=13,"use date filter",C19=7,"read db title",C19=8,"read aTitle")</f>
        <v>read ch1</v>
      </c>
      <c r="J19" s="43" t="str">
        <f t="shared" si="19"/>
        <v>expl page</v>
      </c>
      <c r="K19" s="43" t="str">
        <f t="shared" si="19"/>
        <v>expl page</v>
      </c>
      <c r="L19" s="43" t="str">
        <f t="shared" si="19"/>
        <v>goto Q</v>
      </c>
      <c r="M19" s="44" t="str">
        <f t="shared" si="19"/>
        <v>read db title</v>
      </c>
    </row>
    <row r="20">
      <c r="A20" s="38" t="s">
        <v>292</v>
      </c>
      <c r="B20" s="10">
        <v>30.0</v>
      </c>
      <c r="C20" s="42">
        <f>IFERROR(__xludf.DUMMYFUNCTION("SPLIT(A20,"","")"),4.0)</f>
        <v>4</v>
      </c>
      <c r="D20" s="43">
        <f>IFERROR(__xludf.DUMMYFUNCTION("""COMPUTED_VALUE"""),23.0)</f>
        <v>23</v>
      </c>
      <c r="E20" s="43">
        <f>IFERROR(__xludf.DUMMYFUNCTION("""COMPUTED_VALUE"""),1.0)</f>
        <v>1</v>
      </c>
      <c r="F20" s="43">
        <f>IFERROR(__xludf.DUMMYFUNCTION("""COMPUTED_VALUE"""),1.0)</f>
        <v>1</v>
      </c>
      <c r="G20" s="44">
        <f>IFERROR(__xludf.DUMMYFUNCTION("""COMPUTED_VALUE"""),6.0)</f>
        <v>6</v>
      </c>
      <c r="H20" s="43">
        <f t="shared" si="2"/>
        <v>5</v>
      </c>
      <c r="I20" s="42" t="str">
        <f t="shared" ref="I20:M20" si="20">IFS(C20="","",C20=1,"expl page",C20=12,"expl date filter",C20=23,"read ch1",C20=17,"expl date filter",C20=4,"read ch1",C20=5,"expl date filter",C20=6,"goto Q",C20=19,"use date filter",C20=13,"use date filter",C20=7,"read db title",C20=8,"read aTitle")</f>
        <v>read ch1</v>
      </c>
      <c r="J20" s="43" t="str">
        <f t="shared" si="20"/>
        <v>read ch1</v>
      </c>
      <c r="K20" s="43" t="str">
        <f t="shared" si="20"/>
        <v>expl page</v>
      </c>
      <c r="L20" s="43" t="str">
        <f t="shared" si="20"/>
        <v>expl page</v>
      </c>
      <c r="M20" s="44" t="str">
        <f t="shared" si="20"/>
        <v>goto Q</v>
      </c>
    </row>
    <row r="21">
      <c r="A21" s="38" t="s">
        <v>293</v>
      </c>
      <c r="B21" s="10">
        <v>29.0</v>
      </c>
      <c r="C21" s="42">
        <f>IFERROR(__xludf.DUMMYFUNCTION("SPLIT(A21,"","")"),5.0)</f>
        <v>5</v>
      </c>
      <c r="D21" s="43">
        <f>IFERROR(__xludf.DUMMYFUNCTION("""COMPUTED_VALUE"""),19.0)</f>
        <v>19</v>
      </c>
      <c r="E21" s="43">
        <f>IFERROR(__xludf.DUMMYFUNCTION("""COMPUTED_VALUE"""),23.0)</f>
        <v>23</v>
      </c>
      <c r="F21" s="43">
        <f>IFERROR(__xludf.DUMMYFUNCTION("""COMPUTED_VALUE"""),1.0)</f>
        <v>1</v>
      </c>
      <c r="G21" s="44"/>
      <c r="H21" s="43">
        <f t="shared" si="2"/>
        <v>4</v>
      </c>
      <c r="I21" s="42" t="str">
        <f t="shared" ref="I21:M21" si="21">IFS(C21="","",C21=1,"expl page",C21=12,"expl date filter",C21=23,"read ch1",C21=17,"expl date filter",C21=4,"read ch1",C21=5,"expl date filter",C21=6,"goto Q",C21=19,"use date filter",C21=13,"use date filter",C21=7,"read db title",C21=8,"read aTitle")</f>
        <v>expl date filter</v>
      </c>
      <c r="J21" s="43" t="str">
        <f t="shared" si="21"/>
        <v>use date filter</v>
      </c>
      <c r="K21" s="43" t="str">
        <f t="shared" si="21"/>
        <v>read ch1</v>
      </c>
      <c r="L21" s="43" t="str">
        <f t="shared" si="21"/>
        <v>expl page</v>
      </c>
      <c r="M21" s="44" t="str">
        <f t="shared" si="21"/>
        <v/>
      </c>
    </row>
    <row r="22">
      <c r="A22" s="38" t="s">
        <v>294</v>
      </c>
      <c r="B22" s="10">
        <v>29.0</v>
      </c>
      <c r="C22" s="42">
        <f>IFERROR(__xludf.DUMMYFUNCTION("SPLIT(A22,"","")"),23.0)</f>
        <v>23</v>
      </c>
      <c r="D22" s="43">
        <f>IFERROR(__xludf.DUMMYFUNCTION("""COMPUTED_VALUE"""),17.0)</f>
        <v>17</v>
      </c>
      <c r="E22" s="43">
        <f>IFERROR(__xludf.DUMMYFUNCTION("""COMPUTED_VALUE"""),1.0)</f>
        <v>1</v>
      </c>
      <c r="F22" s="43">
        <f>IFERROR(__xludf.DUMMYFUNCTION("""COMPUTED_VALUE"""),6.0)</f>
        <v>6</v>
      </c>
      <c r="G22" s="44"/>
      <c r="H22" s="43">
        <f t="shared" si="2"/>
        <v>4</v>
      </c>
      <c r="I22" s="42" t="str">
        <f t="shared" ref="I22:M22" si="22">IFS(C22="","",C22=1,"expl page",C22=12,"expl date filter",C22=23,"read ch1",C22=17,"expl date filter",C22=4,"read ch1",C22=5,"expl date filter",C22=6,"goto Q",C22=19,"use date filter",C22=13,"use date filter",C22=7,"read db title",C22=8,"read aTitle")</f>
        <v>read ch1</v>
      </c>
      <c r="J22" s="43" t="str">
        <f t="shared" si="22"/>
        <v>expl date filter</v>
      </c>
      <c r="K22" s="43" t="str">
        <f t="shared" si="22"/>
        <v>expl page</v>
      </c>
      <c r="L22" s="43" t="str">
        <f t="shared" si="22"/>
        <v>goto Q</v>
      </c>
      <c r="M22" s="44" t="str">
        <f t="shared" si="22"/>
        <v/>
      </c>
    </row>
    <row r="23">
      <c r="A23" s="38" t="s">
        <v>295</v>
      </c>
      <c r="B23" s="10">
        <v>29.0</v>
      </c>
      <c r="C23" s="42">
        <f>IFERROR(__xludf.DUMMYFUNCTION("SPLIT(A23,"","")"),1.0)</f>
        <v>1</v>
      </c>
      <c r="D23" s="43">
        <f>IFERROR(__xludf.DUMMYFUNCTION("""COMPUTED_VALUE"""),12.0)</f>
        <v>12</v>
      </c>
      <c r="E23" s="43">
        <f>IFERROR(__xludf.DUMMYFUNCTION("""COMPUTED_VALUE"""),13.0)</f>
        <v>13</v>
      </c>
      <c r="F23" s="43">
        <f>IFERROR(__xludf.DUMMYFUNCTION("""COMPUTED_VALUE"""),19.0)</f>
        <v>19</v>
      </c>
      <c r="G23" s="44"/>
      <c r="H23" s="43">
        <f t="shared" si="2"/>
        <v>4</v>
      </c>
      <c r="I23" s="42" t="str">
        <f t="shared" ref="I23:M23" si="23">IFS(C23="","",C23=1,"expl page",C23=12,"expl date filter",C23=23,"read ch1",C23=17,"expl date filter",C23=4,"read ch1",C23=5,"expl date filter",C23=6,"goto Q",C23=19,"use date filter",C23=13,"use date filter",C23=7,"read db title",C23=8,"read aTitle")</f>
        <v>expl page</v>
      </c>
      <c r="J23" s="43" t="str">
        <f t="shared" si="23"/>
        <v>expl date filter</v>
      </c>
      <c r="K23" s="43" t="str">
        <f t="shared" si="23"/>
        <v>use date filter</v>
      </c>
      <c r="L23" s="43" t="str">
        <f t="shared" si="23"/>
        <v>use date filter</v>
      </c>
      <c r="M23" s="44" t="str">
        <f t="shared" si="23"/>
        <v/>
      </c>
    </row>
    <row r="24">
      <c r="A24" s="38" t="s">
        <v>296</v>
      </c>
      <c r="B24" s="10">
        <v>29.0</v>
      </c>
      <c r="C24" s="42">
        <f>IFERROR(__xludf.DUMMYFUNCTION("SPLIT(A24,"","")"),5.0)</f>
        <v>5</v>
      </c>
      <c r="D24" s="43">
        <f>IFERROR(__xludf.DUMMYFUNCTION("""COMPUTED_VALUE"""),13.0)</f>
        <v>13</v>
      </c>
      <c r="E24" s="43">
        <f>IFERROR(__xludf.DUMMYFUNCTION("""COMPUTED_VALUE"""),19.0)</f>
        <v>19</v>
      </c>
      <c r="F24" s="43">
        <f>IFERROR(__xludf.DUMMYFUNCTION("""COMPUTED_VALUE"""),1.0)</f>
        <v>1</v>
      </c>
      <c r="G24" s="44"/>
      <c r="H24" s="43">
        <f t="shared" si="2"/>
        <v>4</v>
      </c>
      <c r="I24" s="42" t="str">
        <f t="shared" ref="I24:M24" si="24">IFS(C24="","",C24=1,"expl page",C24=12,"expl date filter",C24=23,"read ch1",C24=17,"expl date filter",C24=4,"read ch1",C24=5,"expl date filter",C24=6,"goto Q",C24=19,"use date filter",C24=13,"use date filter",C24=7,"read db title",C24=8,"read aTitle")</f>
        <v>expl date filter</v>
      </c>
      <c r="J24" s="43" t="str">
        <f t="shared" si="24"/>
        <v>use date filter</v>
      </c>
      <c r="K24" s="43" t="str">
        <f t="shared" si="24"/>
        <v>use date filter</v>
      </c>
      <c r="L24" s="43" t="str">
        <f t="shared" si="24"/>
        <v>expl page</v>
      </c>
      <c r="M24" s="44" t="str">
        <f t="shared" si="24"/>
        <v/>
      </c>
    </row>
    <row r="25">
      <c r="A25" s="38" t="s">
        <v>297</v>
      </c>
      <c r="B25" s="10">
        <v>29.0</v>
      </c>
      <c r="C25" s="42">
        <f>IFERROR(__xludf.DUMMYFUNCTION("SPLIT(A25,"","")"),1.0)</f>
        <v>1</v>
      </c>
      <c r="D25" s="43">
        <f>IFERROR(__xludf.DUMMYFUNCTION("""COMPUTED_VALUE"""),6.0)</f>
        <v>6</v>
      </c>
      <c r="E25" s="43">
        <f>IFERROR(__xludf.DUMMYFUNCTION("""COMPUTED_VALUE"""),8.0)</f>
        <v>8</v>
      </c>
      <c r="F25" s="43">
        <f>IFERROR(__xludf.DUMMYFUNCTION("""COMPUTED_VALUE"""),1.0)</f>
        <v>1</v>
      </c>
      <c r="G25" s="44"/>
      <c r="H25" s="43">
        <f t="shared" si="2"/>
        <v>4</v>
      </c>
      <c r="I25" s="42" t="str">
        <f t="shared" ref="I25:M25" si="25">IFS(C25="","",C25=1,"expl page",C25=12,"expl date filter",C25=23,"read ch1",C25=17,"expl date filter",C25=4,"read ch1",C25=5,"expl date filter",C25=6,"goto Q",C25=19,"use date filter",C25=13,"use date filter",C25=7,"read db title",C25=8,"read aTitle")</f>
        <v>expl page</v>
      </c>
      <c r="J25" s="43" t="str">
        <f t="shared" si="25"/>
        <v>goto Q</v>
      </c>
      <c r="K25" s="43" t="str">
        <f t="shared" si="25"/>
        <v>read aTitle</v>
      </c>
      <c r="L25" s="43" t="str">
        <f t="shared" si="25"/>
        <v>expl page</v>
      </c>
      <c r="M25" s="44" t="str">
        <f t="shared" si="25"/>
        <v/>
      </c>
    </row>
    <row r="26">
      <c r="A26" s="38" t="s">
        <v>298</v>
      </c>
      <c r="B26" s="10">
        <v>28.0</v>
      </c>
      <c r="C26" s="42">
        <f>IFERROR(__xludf.DUMMYFUNCTION("SPLIT(A26,"","")"),5.0)</f>
        <v>5</v>
      </c>
      <c r="D26" s="43">
        <f>IFERROR(__xludf.DUMMYFUNCTION("""COMPUTED_VALUE"""),13.0)</f>
        <v>13</v>
      </c>
      <c r="E26" s="43">
        <f>IFERROR(__xludf.DUMMYFUNCTION("""COMPUTED_VALUE"""),19.0)</f>
        <v>19</v>
      </c>
      <c r="F26" s="43">
        <f>IFERROR(__xludf.DUMMYFUNCTION("""COMPUTED_VALUE"""),23.0)</f>
        <v>23</v>
      </c>
      <c r="G26" s="44"/>
      <c r="H26" s="43">
        <f t="shared" si="2"/>
        <v>4</v>
      </c>
      <c r="I26" s="42" t="str">
        <f t="shared" ref="I26:M26" si="26">IFS(C26="","",C26=1,"expl page",C26=12,"expl date filter",C26=23,"read ch1",C26=17,"expl date filter",C26=4,"read ch1",C26=5,"expl date filter",C26=6,"goto Q",C26=19,"use date filter",C26=13,"use date filter",C26=7,"read db title",C26=8,"read aTitle")</f>
        <v>expl date filter</v>
      </c>
      <c r="J26" s="43" t="str">
        <f t="shared" si="26"/>
        <v>use date filter</v>
      </c>
      <c r="K26" s="43" t="str">
        <f t="shared" si="26"/>
        <v>use date filter</v>
      </c>
      <c r="L26" s="43" t="str">
        <f t="shared" si="26"/>
        <v>read ch1</v>
      </c>
      <c r="M26" s="44" t="str">
        <f t="shared" si="26"/>
        <v/>
      </c>
    </row>
    <row r="27">
      <c r="A27" s="38" t="s">
        <v>299</v>
      </c>
      <c r="B27" s="10">
        <v>28.0</v>
      </c>
      <c r="C27" s="42">
        <f>IFERROR(__xludf.DUMMYFUNCTION("SPLIT(A27,"","")"),12.0)</f>
        <v>12</v>
      </c>
      <c r="D27" s="43">
        <f>IFERROR(__xludf.DUMMYFUNCTION("""COMPUTED_VALUE"""),5.0)</f>
        <v>5</v>
      </c>
      <c r="E27" s="43">
        <f>IFERROR(__xludf.DUMMYFUNCTION("""COMPUTED_VALUE"""),19.0)</f>
        <v>19</v>
      </c>
      <c r="F27" s="43">
        <f>IFERROR(__xludf.DUMMYFUNCTION("""COMPUTED_VALUE"""),23.0)</f>
        <v>23</v>
      </c>
      <c r="G27" s="44"/>
      <c r="H27" s="43">
        <f t="shared" si="2"/>
        <v>4</v>
      </c>
      <c r="I27" s="42" t="str">
        <f t="shared" ref="I27:M27" si="27">IFS(C27="","",C27=1,"expl page",C27=12,"expl date filter",C27=23,"read ch1",C27=17,"expl date filter",C27=4,"read ch1",C27=5,"expl date filter",C27=6,"goto Q",C27=19,"use date filter",C27=13,"use date filter",C27=7,"read db title",C27=8,"read aTitle")</f>
        <v>expl date filter</v>
      </c>
      <c r="J27" s="43" t="str">
        <f t="shared" si="27"/>
        <v>expl date filter</v>
      </c>
      <c r="K27" s="43" t="str">
        <f t="shared" si="27"/>
        <v>use date filter</v>
      </c>
      <c r="L27" s="43" t="str">
        <f t="shared" si="27"/>
        <v>read ch1</v>
      </c>
      <c r="M27" s="44" t="str">
        <f t="shared" si="27"/>
        <v/>
      </c>
    </row>
    <row r="28">
      <c r="A28" s="38" t="s">
        <v>300</v>
      </c>
      <c r="B28" s="10">
        <v>28.0</v>
      </c>
      <c r="C28" s="42">
        <f>IFERROR(__xludf.DUMMYFUNCTION("SPLIT(A28,"","")"),12.0)</f>
        <v>12</v>
      </c>
      <c r="D28" s="43">
        <f>IFERROR(__xludf.DUMMYFUNCTION("""COMPUTED_VALUE"""),5.0)</f>
        <v>5</v>
      </c>
      <c r="E28" s="43">
        <f>IFERROR(__xludf.DUMMYFUNCTION("""COMPUTED_VALUE"""),19.0)</f>
        <v>19</v>
      </c>
      <c r="F28" s="43">
        <f>IFERROR(__xludf.DUMMYFUNCTION("""COMPUTED_VALUE"""),1.0)</f>
        <v>1</v>
      </c>
      <c r="G28" s="44"/>
      <c r="H28" s="43">
        <f t="shared" si="2"/>
        <v>4</v>
      </c>
      <c r="I28" s="42" t="str">
        <f t="shared" ref="I28:M28" si="28">IFS(C28="","",C28=1,"expl page",C28=12,"expl date filter",C28=23,"read ch1",C28=17,"expl date filter",C28=4,"read ch1",C28=5,"expl date filter",C28=6,"goto Q",C28=19,"use date filter",C28=13,"use date filter",C28=7,"read db title",C28=8,"read aTitle")</f>
        <v>expl date filter</v>
      </c>
      <c r="J28" s="43" t="str">
        <f t="shared" si="28"/>
        <v>expl date filter</v>
      </c>
      <c r="K28" s="43" t="str">
        <f t="shared" si="28"/>
        <v>use date filter</v>
      </c>
      <c r="L28" s="43" t="str">
        <f t="shared" si="28"/>
        <v>expl page</v>
      </c>
      <c r="M28" s="44" t="str">
        <f t="shared" si="28"/>
        <v/>
      </c>
    </row>
    <row r="29">
      <c r="A29" s="38" t="s">
        <v>301</v>
      </c>
      <c r="B29" s="10">
        <v>28.0</v>
      </c>
      <c r="C29" s="42">
        <f>IFERROR(__xludf.DUMMYFUNCTION("SPLIT(A29,"","")"),1.0)</f>
        <v>1</v>
      </c>
      <c r="D29" s="43">
        <f>IFERROR(__xludf.DUMMYFUNCTION("""COMPUTED_VALUE"""),12.0)</f>
        <v>12</v>
      </c>
      <c r="E29" s="43">
        <f>IFERROR(__xludf.DUMMYFUNCTION("""COMPUTED_VALUE"""),5.0)</f>
        <v>5</v>
      </c>
      <c r="F29" s="43">
        <f>IFERROR(__xludf.DUMMYFUNCTION("""COMPUTED_VALUE"""),19.0)</f>
        <v>19</v>
      </c>
      <c r="G29" s="44"/>
      <c r="H29" s="43">
        <f t="shared" si="2"/>
        <v>4</v>
      </c>
      <c r="I29" s="42" t="str">
        <f t="shared" ref="I29:M29" si="29">IFS(C29="","",C29=1,"expl page",C29=12,"expl date filter",C29=23,"read ch1",C29=17,"expl date filter",C29=4,"read ch1",C29=5,"expl date filter",C29=6,"goto Q",C29=19,"use date filter",C29=13,"use date filter",C29=7,"read db title",C29=8,"read aTitle")</f>
        <v>expl page</v>
      </c>
      <c r="J29" s="43" t="str">
        <f t="shared" si="29"/>
        <v>expl date filter</v>
      </c>
      <c r="K29" s="43" t="str">
        <f t="shared" si="29"/>
        <v>expl date filter</v>
      </c>
      <c r="L29" s="43" t="str">
        <f t="shared" si="29"/>
        <v>use date filter</v>
      </c>
      <c r="M29" s="44" t="str">
        <f t="shared" si="29"/>
        <v/>
      </c>
    </row>
    <row r="30">
      <c r="A30" s="38" t="s">
        <v>302</v>
      </c>
      <c r="B30" s="10">
        <v>28.0</v>
      </c>
      <c r="C30" s="42">
        <f>IFERROR(__xludf.DUMMYFUNCTION("SPLIT(A30,"","")"),23.0)</f>
        <v>23</v>
      </c>
      <c r="D30" s="43">
        <f>IFERROR(__xludf.DUMMYFUNCTION("""COMPUTED_VALUE"""),1.0)</f>
        <v>1</v>
      </c>
      <c r="E30" s="43">
        <f>IFERROR(__xludf.DUMMYFUNCTION("""COMPUTED_VALUE"""),1.0)</f>
        <v>1</v>
      </c>
      <c r="F30" s="43">
        <f>IFERROR(__xludf.DUMMYFUNCTION("""COMPUTED_VALUE"""),7.0)</f>
        <v>7</v>
      </c>
      <c r="G30" s="44"/>
      <c r="H30" s="43">
        <f t="shared" si="2"/>
        <v>4</v>
      </c>
      <c r="I30" s="42" t="str">
        <f t="shared" ref="I30:M30" si="30">IFS(C30="","",C30=1,"expl page",C30=12,"expl date filter",C30=23,"read ch1",C30=17,"expl date filter",C30=4,"read ch1",C30=5,"expl date filter",C30=6,"goto Q",C30=19,"use date filter",C30=13,"use date filter",C30=7,"read db title",C30=8,"read aTitle")</f>
        <v>read ch1</v>
      </c>
      <c r="J30" s="43" t="str">
        <f t="shared" si="30"/>
        <v>expl page</v>
      </c>
      <c r="K30" s="43" t="str">
        <f t="shared" si="30"/>
        <v>expl page</v>
      </c>
      <c r="L30" s="43" t="str">
        <f t="shared" si="30"/>
        <v>read db title</v>
      </c>
      <c r="M30" s="44" t="str">
        <f t="shared" si="30"/>
        <v/>
      </c>
    </row>
    <row r="31">
      <c r="A31" s="38" t="s">
        <v>303</v>
      </c>
      <c r="B31" s="10">
        <v>28.0</v>
      </c>
      <c r="C31" s="42">
        <f>IFERROR(__xludf.DUMMYFUNCTION("SPLIT(A31,"","")"),1.0)</f>
        <v>1</v>
      </c>
      <c r="D31" s="43">
        <f>IFERROR(__xludf.DUMMYFUNCTION("""COMPUTED_VALUE"""),12.0)</f>
        <v>12</v>
      </c>
      <c r="E31" s="43">
        <f>IFERROR(__xludf.DUMMYFUNCTION("""COMPUTED_VALUE"""),5.0)</f>
        <v>5</v>
      </c>
      <c r="F31" s="43">
        <f>IFERROR(__xludf.DUMMYFUNCTION("""COMPUTED_VALUE"""),13.0)</f>
        <v>13</v>
      </c>
      <c r="G31" s="44"/>
      <c r="H31" s="43">
        <f t="shared" si="2"/>
        <v>4</v>
      </c>
      <c r="I31" s="42" t="str">
        <f t="shared" ref="I31:M31" si="31">IFS(C31="","",C31=1,"expl page",C31=12,"expl date filter",C31=23,"read ch1",C31=17,"expl date filter",C31=4,"read ch1",C31=5,"expl date filter",C31=6,"goto Q",C31=19,"use date filter",C31=13,"use date filter",C31=7,"read db title",C31=8,"read aTitle")</f>
        <v>expl page</v>
      </c>
      <c r="J31" s="43" t="str">
        <f t="shared" si="31"/>
        <v>expl date filter</v>
      </c>
      <c r="K31" s="43" t="str">
        <f t="shared" si="31"/>
        <v>expl date filter</v>
      </c>
      <c r="L31" s="43" t="str">
        <f t="shared" si="31"/>
        <v>use date filter</v>
      </c>
      <c r="M31" s="44" t="str">
        <f t="shared" si="31"/>
        <v/>
      </c>
    </row>
    <row r="32">
      <c r="A32" s="38" t="s">
        <v>304</v>
      </c>
      <c r="B32" s="10">
        <v>28.0</v>
      </c>
      <c r="C32" s="42">
        <f>IFERROR(__xludf.DUMMYFUNCTION("SPLIT(A32,"","")"),1.0)</f>
        <v>1</v>
      </c>
      <c r="D32" s="43">
        <f>IFERROR(__xludf.DUMMYFUNCTION("""COMPUTED_VALUE"""),12.0)</f>
        <v>12</v>
      </c>
      <c r="E32" s="43">
        <f>IFERROR(__xludf.DUMMYFUNCTION("""COMPUTED_VALUE"""),6.0)</f>
        <v>6</v>
      </c>
      <c r="F32" s="43">
        <f>IFERROR(__xludf.DUMMYFUNCTION("""COMPUTED_VALUE"""),7.0)</f>
        <v>7</v>
      </c>
      <c r="G32" s="44"/>
      <c r="H32" s="43">
        <f t="shared" si="2"/>
        <v>4</v>
      </c>
      <c r="I32" s="42" t="str">
        <f t="shared" ref="I32:M32" si="32">IFS(C32="","",C32=1,"expl page",C32=12,"expl date filter",C32=23,"read ch1",C32=17,"expl date filter",C32=4,"read ch1",C32=5,"expl date filter",C32=6,"goto Q",C32=19,"use date filter",C32=13,"use date filter",C32=7,"read db title",C32=8,"read aTitle")</f>
        <v>expl page</v>
      </c>
      <c r="J32" s="43" t="str">
        <f t="shared" si="32"/>
        <v>expl date filter</v>
      </c>
      <c r="K32" s="43" t="str">
        <f t="shared" si="32"/>
        <v>goto Q</v>
      </c>
      <c r="L32" s="43" t="str">
        <f t="shared" si="32"/>
        <v>read db title</v>
      </c>
      <c r="M32" s="44" t="str">
        <f t="shared" si="32"/>
        <v/>
      </c>
    </row>
    <row r="33">
      <c r="A33" s="38" t="s">
        <v>305</v>
      </c>
      <c r="B33" s="10">
        <v>28.0</v>
      </c>
      <c r="C33" s="42">
        <f>IFERROR(__xludf.DUMMYFUNCTION("SPLIT(A33,"","")"),6.0)</f>
        <v>6</v>
      </c>
      <c r="D33" s="43">
        <f>IFERROR(__xludf.DUMMYFUNCTION("""COMPUTED_VALUE"""),7.0)</f>
        <v>7</v>
      </c>
      <c r="E33" s="43">
        <f>IFERROR(__xludf.DUMMYFUNCTION("""COMPUTED_VALUE"""),6.0)</f>
        <v>6</v>
      </c>
      <c r="F33" s="43">
        <f>IFERROR(__xludf.DUMMYFUNCTION("""COMPUTED_VALUE"""),1.0)</f>
        <v>1</v>
      </c>
      <c r="G33" s="44"/>
      <c r="H33" s="43">
        <f t="shared" si="2"/>
        <v>4</v>
      </c>
      <c r="I33" s="42" t="str">
        <f t="shared" ref="I33:M33" si="33">IFS(C33="","",C33=1,"expl page",C33=12,"expl date filter",C33=23,"read ch1",C33=17,"expl date filter",C33=4,"read ch1",C33=5,"expl date filter",C33=6,"goto Q",C33=19,"use date filter",C33=13,"use date filter",C33=7,"read db title",C33=8,"read aTitle")</f>
        <v>goto Q</v>
      </c>
      <c r="J33" s="43" t="str">
        <f t="shared" si="33"/>
        <v>read db title</v>
      </c>
      <c r="K33" s="43" t="str">
        <f t="shared" si="33"/>
        <v>goto Q</v>
      </c>
      <c r="L33" s="43" t="str">
        <f t="shared" si="33"/>
        <v>expl page</v>
      </c>
      <c r="M33" s="44" t="str">
        <f t="shared" si="33"/>
        <v/>
      </c>
    </row>
    <row r="34">
      <c r="A34" s="38" t="s">
        <v>306</v>
      </c>
      <c r="B34" s="10">
        <v>28.0</v>
      </c>
      <c r="C34" s="42">
        <f>IFERROR(__xludf.DUMMYFUNCTION("SPLIT(A34,"","")"),1.0)</f>
        <v>1</v>
      </c>
      <c r="D34" s="43">
        <f>IFERROR(__xludf.DUMMYFUNCTION("""COMPUTED_VALUE"""),1.0)</f>
        <v>1</v>
      </c>
      <c r="E34" s="43">
        <f>IFERROR(__xludf.DUMMYFUNCTION("""COMPUTED_VALUE"""),1.0)</f>
        <v>1</v>
      </c>
      <c r="F34" s="43">
        <f>IFERROR(__xludf.DUMMYFUNCTION("""COMPUTED_VALUE"""),6.0)</f>
        <v>6</v>
      </c>
      <c r="G34" s="44"/>
      <c r="H34" s="43">
        <f t="shared" si="2"/>
        <v>4</v>
      </c>
      <c r="I34" s="42" t="str">
        <f t="shared" ref="I34:M34" si="34">IFS(C34="","",C34=1,"expl page",C34=12,"expl date filter",C34=23,"read ch1",C34=17,"expl date filter",C34=4,"read ch1",C34=5,"expl date filter",C34=6,"goto Q",C34=19,"use date filter",C34=13,"use date filter",C34=7,"read db title",C34=8,"read aTitle")</f>
        <v>expl page</v>
      </c>
      <c r="J34" s="43" t="str">
        <f t="shared" si="34"/>
        <v>expl page</v>
      </c>
      <c r="K34" s="43" t="str">
        <f t="shared" si="34"/>
        <v>expl page</v>
      </c>
      <c r="L34" s="43" t="str">
        <f t="shared" si="34"/>
        <v>goto Q</v>
      </c>
      <c r="M34" s="44" t="str">
        <f t="shared" si="34"/>
        <v/>
      </c>
    </row>
    <row r="35">
      <c r="A35" s="48" t="s">
        <v>307</v>
      </c>
      <c r="B35" s="10">
        <v>28.0</v>
      </c>
      <c r="C35" s="49">
        <f>IFERROR(__xludf.DUMMYFUNCTION("SPLIT(A35,"","")"),12.0)</f>
        <v>12</v>
      </c>
      <c r="D35" s="50">
        <f>IFERROR(__xludf.DUMMYFUNCTION("""COMPUTED_VALUE"""),13.0)</f>
        <v>13</v>
      </c>
      <c r="E35" s="50">
        <f>IFERROR(__xludf.DUMMYFUNCTION("""COMPUTED_VALUE"""),19.0)</f>
        <v>19</v>
      </c>
      <c r="F35" s="50">
        <f>IFERROR(__xludf.DUMMYFUNCTION("""COMPUTED_VALUE"""),23.0)</f>
        <v>23</v>
      </c>
      <c r="G35" s="51">
        <f>IFERROR(__xludf.DUMMYFUNCTION("""COMPUTED_VALUE"""),1.0)</f>
        <v>1</v>
      </c>
      <c r="H35" s="43">
        <f t="shared" si="2"/>
        <v>5</v>
      </c>
      <c r="I35" s="49" t="str">
        <f t="shared" ref="I35:M35" si="35">IFS(C35="","",C35=1,"expl page",C35=12,"expl date filter",C35=23,"read ch1",C35=17,"expl date filter",C35=4,"read ch1",C35=5,"expl date filter",C35=6,"goto Q",C35=19,"use date filter",C35=13,"use date filter",C35=7,"read db title",C35=8,"read aTitle")</f>
        <v>expl date filter</v>
      </c>
      <c r="J35" s="50" t="str">
        <f t="shared" si="35"/>
        <v>use date filter</v>
      </c>
      <c r="K35" s="50" t="str">
        <f t="shared" si="35"/>
        <v>use date filter</v>
      </c>
      <c r="L35" s="50" t="str">
        <f t="shared" si="35"/>
        <v>read ch1</v>
      </c>
      <c r="M35" s="51" t="str">
        <f t="shared" si="35"/>
        <v>expl page</v>
      </c>
    </row>
    <row r="36">
      <c r="B36" s="52">
        <f>AVERAGE(B2:B35)</f>
        <v>30.38235294</v>
      </c>
      <c r="H36" s="52">
        <f>AVERAGE(H2:H35)</f>
        <v>4.117647059</v>
      </c>
      <c r="I36" s="43" t="str">
        <f>IFS(C36="","",C36=1,"expl page",C36=12,"expl date filter",C36=23,"read ch1",C36=17,"expl date filter",C36=4,"read ch1",C36=5,"expl date filter",C36=6,"goto Q",C36=19,"use date filter",C36=13,"use date filter",C36=7,"read db title",C36=8,"read aTitle")</f>
        <v/>
      </c>
    </row>
    <row r="38">
      <c r="J38" s="3"/>
      <c r="K38" s="3"/>
    </row>
    <row r="39">
      <c r="J39" s="61"/>
      <c r="K39" s="61"/>
    </row>
    <row r="40">
      <c r="J40" s="61"/>
      <c r="K40" s="61"/>
    </row>
    <row r="41">
      <c r="J41" s="61"/>
      <c r="K41" s="61"/>
    </row>
    <row r="42">
      <c r="J42" s="61"/>
      <c r="K42" s="61"/>
    </row>
    <row r="43">
      <c r="J43" s="61"/>
      <c r="K43" s="61"/>
    </row>
    <row r="44">
      <c r="J44" s="61"/>
      <c r="K44" s="61"/>
    </row>
    <row r="45">
      <c r="J45" s="61"/>
      <c r="K45" s="61"/>
    </row>
    <row r="46">
      <c r="J46" s="61"/>
      <c r="K46" s="61"/>
    </row>
    <row r="47">
      <c r="J47" s="61"/>
      <c r="K47" s="61"/>
    </row>
    <row r="48">
      <c r="J48" s="55"/>
      <c r="K48" s="55"/>
    </row>
    <row r="58">
      <c r="K58" s="10"/>
    </row>
  </sheetData>
  <mergeCells count="3">
    <mergeCell ref="C1:G1"/>
    <mergeCell ref="I1:M1"/>
    <mergeCell ref="N1:P1"/>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7.38"/>
    <col customWidth="1" min="2" max="2" width="7.38"/>
    <col customWidth="1" min="3" max="3" width="4.63"/>
    <col customWidth="1" min="4" max="7" width="2.88"/>
    <col customWidth="1" min="8" max="8" width="6.5"/>
    <col customWidth="1" min="11" max="12" width="11.38"/>
    <col customWidth="1" min="13" max="13" width="9.75"/>
    <col customWidth="1" min="14" max="14" width="5.13"/>
    <col customWidth="1" min="15" max="15" width="42.75"/>
    <col customWidth="1" min="16" max="16" width="13.75"/>
  </cols>
  <sheetData>
    <row r="1">
      <c r="A1" s="34" t="s">
        <v>35</v>
      </c>
      <c r="B1" s="57" t="s">
        <v>36</v>
      </c>
      <c r="C1" s="35" t="s">
        <v>37</v>
      </c>
      <c r="D1" s="6"/>
      <c r="E1" s="6"/>
      <c r="F1" s="6"/>
      <c r="G1" s="6"/>
      <c r="H1" s="5" t="s">
        <v>39</v>
      </c>
      <c r="I1" s="5" t="s">
        <v>38</v>
      </c>
      <c r="J1" s="6"/>
      <c r="K1" s="6"/>
      <c r="L1" s="6"/>
      <c r="M1" s="6"/>
      <c r="N1" s="37" t="s">
        <v>8</v>
      </c>
    </row>
    <row r="2">
      <c r="A2" s="38" t="s">
        <v>308</v>
      </c>
      <c r="B2" s="10">
        <v>35.0</v>
      </c>
      <c r="C2" s="39">
        <f>IFERROR(__xludf.DUMMYFUNCTION("SPLIT(A2,"","")"),14.0)</f>
        <v>14</v>
      </c>
      <c r="D2" s="40">
        <f>IFERROR(__xludf.DUMMYFUNCTION("""COMPUTED_VALUE"""),1.0)</f>
        <v>1</v>
      </c>
      <c r="E2" s="40">
        <f>IFERROR(__xludf.DUMMYFUNCTION("""COMPUTED_VALUE"""),3.0)</f>
        <v>3</v>
      </c>
      <c r="F2" s="40">
        <f>IFERROR(__xludf.DUMMYFUNCTION("""COMPUTED_VALUE"""),1.0)</f>
        <v>1</v>
      </c>
      <c r="G2" s="41"/>
      <c r="H2" s="66">
        <f t="shared" ref="H2:H26" si="2">counta(C2:G2)</f>
        <v>4</v>
      </c>
      <c r="I2" s="39" t="str">
        <f t="shared" ref="I2:M2" si="1">IFS(C2=14,"read ch1",C2=1,"expl page",C2=3,"expl date filter",C2=9,"use date filter",C2=8,"expl date filter",C2=2,"read ch1",C2=6,"goto Q",C2=28,"expl date filter",C2=10,"use date filter",C2=36,"read db title",C2=16,"read ch1",C2=37,"read aTitle", C2="","")</f>
        <v>read ch1</v>
      </c>
      <c r="J2" s="40" t="str">
        <f t="shared" si="1"/>
        <v>expl page</v>
      </c>
      <c r="K2" s="40" t="str">
        <f t="shared" si="1"/>
        <v>expl date filter</v>
      </c>
      <c r="L2" s="40" t="str">
        <f t="shared" si="1"/>
        <v>expl page</v>
      </c>
      <c r="M2" s="41" t="str">
        <f t="shared" si="1"/>
        <v/>
      </c>
      <c r="N2" s="37" t="s">
        <v>41</v>
      </c>
      <c r="O2" s="37" t="s">
        <v>42</v>
      </c>
      <c r="P2" s="37" t="s">
        <v>43</v>
      </c>
    </row>
    <row r="3">
      <c r="A3" s="38" t="s">
        <v>309</v>
      </c>
      <c r="B3" s="10">
        <v>34.0</v>
      </c>
      <c r="C3" s="42">
        <f>IFERROR(__xludf.DUMMYFUNCTION("SPLIT(A3,"","")"),1.0)</f>
        <v>1</v>
      </c>
      <c r="D3" s="43">
        <f>IFERROR(__xludf.DUMMYFUNCTION("""COMPUTED_VALUE"""),6.0)</f>
        <v>6</v>
      </c>
      <c r="E3" s="43">
        <f>IFERROR(__xludf.DUMMYFUNCTION("""COMPUTED_VALUE"""),36.0)</f>
        <v>36</v>
      </c>
      <c r="F3" s="43">
        <f>IFERROR(__xludf.DUMMYFUNCTION("""COMPUTED_VALUE"""),37.0)</f>
        <v>37</v>
      </c>
      <c r="G3" s="44"/>
      <c r="H3" s="67">
        <f t="shared" si="2"/>
        <v>4</v>
      </c>
      <c r="I3" s="42" t="str">
        <f t="shared" ref="I3:M3" si="3">IFS(C3=14,"read ch1",C3=1,"expl page",C3=3,"expl date filter",C3=9,"use date filter",C3=8,"expl date filter",C3=2,"read ch1",C3=6,"goto Q",C3=28,"expl date filter",C3=10,"use date filter",C3=36,"read db title",C3=16,"read ch1",C3=37,"read aTitle", C3="","")</f>
        <v>expl page</v>
      </c>
      <c r="J3" s="43" t="str">
        <f t="shared" si="3"/>
        <v>goto Q</v>
      </c>
      <c r="K3" s="43" t="str">
        <f t="shared" si="3"/>
        <v>read db title</v>
      </c>
      <c r="L3" s="43" t="str">
        <f t="shared" si="3"/>
        <v>read aTitle</v>
      </c>
      <c r="M3" s="44" t="str">
        <f t="shared" si="3"/>
        <v/>
      </c>
      <c r="N3" s="45">
        <v>14.0</v>
      </c>
      <c r="O3" s="46" t="s">
        <v>100</v>
      </c>
      <c r="P3" s="46" t="s">
        <v>271</v>
      </c>
    </row>
    <row r="4">
      <c r="A4" s="38" t="s">
        <v>310</v>
      </c>
      <c r="B4" s="10">
        <v>33.0</v>
      </c>
      <c r="C4" s="42">
        <f>IFERROR(__xludf.DUMMYFUNCTION("SPLIT(A4,"","")"),14.0)</f>
        <v>14</v>
      </c>
      <c r="D4" s="43">
        <f>IFERROR(__xludf.DUMMYFUNCTION("""COMPUTED_VALUE"""),1.0)</f>
        <v>1</v>
      </c>
      <c r="E4" s="43">
        <f>IFERROR(__xludf.DUMMYFUNCTION("""COMPUTED_VALUE"""),28.0)</f>
        <v>28</v>
      </c>
      <c r="F4" s="43">
        <f>IFERROR(__xludf.DUMMYFUNCTION("""COMPUTED_VALUE"""),1.0)</f>
        <v>1</v>
      </c>
      <c r="G4" s="44"/>
      <c r="H4" s="67">
        <f t="shared" si="2"/>
        <v>4</v>
      </c>
      <c r="I4" s="42" t="str">
        <f t="shared" ref="I4:M4" si="4">IFS(C4=14,"read ch1",C4=1,"expl page",C4=3,"expl date filter",C4=9,"use date filter",C4=8,"expl date filter",C4=2,"read ch1",C4=6,"goto Q",C4=28,"expl date filter",C4=10,"use date filter",C4=36,"read db title",C4=16,"read ch1",C4=37,"read aTitle", C4="","")</f>
        <v>read ch1</v>
      </c>
      <c r="J4" s="43" t="str">
        <f t="shared" si="4"/>
        <v>expl page</v>
      </c>
      <c r="K4" s="43" t="str">
        <f t="shared" si="4"/>
        <v>expl date filter</v>
      </c>
      <c r="L4" s="43" t="str">
        <f t="shared" si="4"/>
        <v>expl page</v>
      </c>
      <c r="M4" s="44" t="str">
        <f t="shared" si="4"/>
        <v/>
      </c>
      <c r="N4" s="45">
        <v>1.0</v>
      </c>
      <c r="O4" s="46" t="s">
        <v>51</v>
      </c>
      <c r="P4" s="46" t="s">
        <v>52</v>
      </c>
    </row>
    <row r="5">
      <c r="A5" s="38" t="s">
        <v>311</v>
      </c>
      <c r="B5" s="10">
        <v>33.0</v>
      </c>
      <c r="C5" s="42">
        <f>IFERROR(__xludf.DUMMYFUNCTION("SPLIT(A5,"","")"),1.0)</f>
        <v>1</v>
      </c>
      <c r="D5" s="43">
        <f>IFERROR(__xludf.DUMMYFUNCTION("""COMPUTED_VALUE"""),28.0)</f>
        <v>28</v>
      </c>
      <c r="E5" s="43">
        <f>IFERROR(__xludf.DUMMYFUNCTION("""COMPUTED_VALUE"""),1.0)</f>
        <v>1</v>
      </c>
      <c r="F5" s="43">
        <f>IFERROR(__xludf.DUMMYFUNCTION("""COMPUTED_VALUE"""),6.0)</f>
        <v>6</v>
      </c>
      <c r="G5" s="44"/>
      <c r="H5" s="67">
        <f t="shared" si="2"/>
        <v>4</v>
      </c>
      <c r="I5" s="42" t="str">
        <f t="shared" ref="I5:M5" si="5">IFS(C5=14,"read ch1",C5=1,"expl page",C5=3,"expl date filter",C5=9,"use date filter",C5=8,"expl date filter",C5=2,"read ch1",C5=6,"goto Q",C5=28,"expl date filter",C5=10,"use date filter",C5=36,"read db title",C5=16,"read ch1",C5=37,"read aTitle", C5="","")</f>
        <v>expl page</v>
      </c>
      <c r="J5" s="43" t="str">
        <f t="shared" si="5"/>
        <v>expl date filter</v>
      </c>
      <c r="K5" s="43" t="str">
        <f t="shared" si="5"/>
        <v>expl page</v>
      </c>
      <c r="L5" s="43" t="str">
        <f t="shared" si="5"/>
        <v>goto Q</v>
      </c>
      <c r="M5" s="44" t="str">
        <f t="shared" si="5"/>
        <v/>
      </c>
      <c r="N5" s="45">
        <v>3.0</v>
      </c>
      <c r="O5" s="46" t="s">
        <v>268</v>
      </c>
      <c r="P5" s="46" t="s">
        <v>269</v>
      </c>
    </row>
    <row r="6">
      <c r="A6" s="38" t="s">
        <v>312</v>
      </c>
      <c r="B6" s="10">
        <v>33.0</v>
      </c>
      <c r="C6" s="42">
        <f>IFERROR(__xludf.DUMMYFUNCTION("SPLIT(A6,"","")"),14.0)</f>
        <v>14</v>
      </c>
      <c r="D6" s="43">
        <f>IFERROR(__xludf.DUMMYFUNCTION("""COMPUTED_VALUE"""),1.0)</f>
        <v>1</v>
      </c>
      <c r="E6" s="43">
        <f>IFERROR(__xludf.DUMMYFUNCTION("""COMPUTED_VALUE"""),1.0)</f>
        <v>1</v>
      </c>
      <c r="F6" s="43">
        <f>IFERROR(__xludf.DUMMYFUNCTION("""COMPUTED_VALUE"""),6.0)</f>
        <v>6</v>
      </c>
      <c r="G6" s="44"/>
      <c r="H6" s="67">
        <f t="shared" si="2"/>
        <v>4</v>
      </c>
      <c r="I6" s="42" t="str">
        <f t="shared" ref="I6:M6" si="6">IFS(C6=14,"read ch1",C6=1,"expl page",C6=3,"expl date filter",C6=9,"use date filter",C6=8,"expl date filter",C6=2,"read ch1",C6=6,"goto Q",C6=28,"expl date filter",C6=10,"use date filter",C6=36,"read db title",C6=16,"read ch1",C6=37,"read aTitle", C6="","")</f>
        <v>read ch1</v>
      </c>
      <c r="J6" s="43" t="str">
        <f t="shared" si="6"/>
        <v>expl page</v>
      </c>
      <c r="K6" s="43" t="str">
        <f t="shared" si="6"/>
        <v>expl page</v>
      </c>
      <c r="L6" s="43" t="str">
        <f t="shared" si="6"/>
        <v>goto Q</v>
      </c>
      <c r="M6" s="44" t="str">
        <f t="shared" si="6"/>
        <v/>
      </c>
      <c r="N6" s="45">
        <v>9.0</v>
      </c>
      <c r="O6" s="46" t="s">
        <v>313</v>
      </c>
      <c r="P6" s="46" t="s">
        <v>281</v>
      </c>
    </row>
    <row r="7">
      <c r="A7" s="38" t="s">
        <v>314</v>
      </c>
      <c r="B7" s="10">
        <v>32.0</v>
      </c>
      <c r="C7" s="42">
        <f>IFERROR(__xludf.DUMMYFUNCTION("SPLIT(A7,"","")"),3.0)</f>
        <v>3</v>
      </c>
      <c r="D7" s="43">
        <f>IFERROR(__xludf.DUMMYFUNCTION("""COMPUTED_VALUE"""),8.0)</f>
        <v>8</v>
      </c>
      <c r="E7" s="43">
        <f>IFERROR(__xludf.DUMMYFUNCTION("""COMPUTED_VALUE"""),9.0)</f>
        <v>9</v>
      </c>
      <c r="F7" s="43">
        <f>IFERROR(__xludf.DUMMYFUNCTION("""COMPUTED_VALUE"""),10.0)</f>
        <v>10</v>
      </c>
      <c r="G7" s="44">
        <f>IFERROR(__xludf.DUMMYFUNCTION("""COMPUTED_VALUE"""),14.0)</f>
        <v>14</v>
      </c>
      <c r="H7" s="67">
        <f t="shared" si="2"/>
        <v>5</v>
      </c>
      <c r="I7" s="42" t="str">
        <f t="shared" ref="I7:M7" si="7">IFS(C7=14,"read ch1",C7=1,"expl page",C7=3,"expl date filter",C7=9,"use date filter",C7=8,"expl date filter",C7=2,"read ch1",C7=6,"goto Q",C7=28,"expl date filter",C7=10,"use date filter",C7=36,"read db title",C7=16,"read ch1",C7=37,"read aTitle", C7="","")</f>
        <v>expl date filter</v>
      </c>
      <c r="J7" s="43" t="str">
        <f t="shared" si="7"/>
        <v>expl date filter</v>
      </c>
      <c r="K7" s="43" t="str">
        <f t="shared" si="7"/>
        <v>use date filter</v>
      </c>
      <c r="L7" s="43" t="str">
        <f t="shared" si="7"/>
        <v>use date filter</v>
      </c>
      <c r="M7" s="44" t="str">
        <f t="shared" si="7"/>
        <v>read ch1</v>
      </c>
      <c r="N7" s="45">
        <v>8.0</v>
      </c>
      <c r="O7" s="46" t="s">
        <v>315</v>
      </c>
      <c r="P7" s="46" t="s">
        <v>269</v>
      </c>
    </row>
    <row r="8">
      <c r="A8" s="38" t="s">
        <v>316</v>
      </c>
      <c r="B8" s="10">
        <v>31.0</v>
      </c>
      <c r="C8" s="42">
        <f>IFERROR(__xludf.DUMMYFUNCTION("SPLIT(A8,"","")"),9.0)</f>
        <v>9</v>
      </c>
      <c r="D8" s="43">
        <f>IFERROR(__xludf.DUMMYFUNCTION("""COMPUTED_VALUE"""),10.0)</f>
        <v>10</v>
      </c>
      <c r="E8" s="43">
        <f>IFERROR(__xludf.DUMMYFUNCTION("""COMPUTED_VALUE"""),14.0)</f>
        <v>14</v>
      </c>
      <c r="F8" s="43">
        <f>IFERROR(__xludf.DUMMYFUNCTION("""COMPUTED_VALUE"""),3.0)</f>
        <v>3</v>
      </c>
      <c r="G8" s="44"/>
      <c r="H8" s="67">
        <f t="shared" si="2"/>
        <v>4</v>
      </c>
      <c r="I8" s="42" t="str">
        <f t="shared" ref="I8:M8" si="8">IFS(C8=14,"read ch1",C8=1,"expl page",C8=3,"expl date filter",C8=9,"use date filter",C8=8,"expl date filter",C8=2,"read ch1",C8=6,"goto Q",C8=28,"expl date filter",C8=10,"use date filter",C8=36,"read db title",C8=16,"read ch1",C8=37,"read aTitle", C8="","")</f>
        <v>use date filter</v>
      </c>
      <c r="J8" s="43" t="str">
        <f t="shared" si="8"/>
        <v>use date filter</v>
      </c>
      <c r="K8" s="43" t="str">
        <f t="shared" si="8"/>
        <v>read ch1</v>
      </c>
      <c r="L8" s="43" t="str">
        <f t="shared" si="8"/>
        <v>expl date filter</v>
      </c>
      <c r="M8" s="44" t="str">
        <f t="shared" si="8"/>
        <v/>
      </c>
      <c r="N8" s="45">
        <v>2.0</v>
      </c>
      <c r="O8" s="46" t="s">
        <v>317</v>
      </c>
      <c r="P8" s="46" t="s">
        <v>271</v>
      </c>
    </row>
    <row r="9">
      <c r="A9" s="38" t="s">
        <v>318</v>
      </c>
      <c r="B9" s="10">
        <v>31.0</v>
      </c>
      <c r="C9" s="42">
        <f>IFERROR(__xludf.DUMMYFUNCTION("SPLIT(A9,"","")"),14.0)</f>
        <v>14</v>
      </c>
      <c r="D9" s="43">
        <f>IFERROR(__xludf.DUMMYFUNCTION("""COMPUTED_VALUE"""),3.0)</f>
        <v>3</v>
      </c>
      <c r="E9" s="43">
        <f>IFERROR(__xludf.DUMMYFUNCTION("""COMPUTED_VALUE"""),1.0)</f>
        <v>1</v>
      </c>
      <c r="F9" s="43">
        <f>IFERROR(__xludf.DUMMYFUNCTION("""COMPUTED_VALUE"""),6.0)</f>
        <v>6</v>
      </c>
      <c r="G9" s="44"/>
      <c r="H9" s="67">
        <f t="shared" si="2"/>
        <v>4</v>
      </c>
      <c r="I9" s="42" t="str">
        <f t="shared" ref="I9:M9" si="9">IFS(C9=14,"read ch1",C9=1,"expl page",C9=3,"expl date filter",C9=9,"use date filter",C9=8,"expl date filter",C9=2,"read ch1",C9=6,"goto Q",C9=28,"expl date filter",C9=10,"use date filter",C9=36,"read db title",C9=16,"read ch1",C9=37,"read aTitle", C9="","")</f>
        <v>read ch1</v>
      </c>
      <c r="J9" s="43" t="str">
        <f t="shared" si="9"/>
        <v>expl date filter</v>
      </c>
      <c r="K9" s="43" t="str">
        <f t="shared" si="9"/>
        <v>expl page</v>
      </c>
      <c r="L9" s="43" t="str">
        <f t="shared" si="9"/>
        <v>goto Q</v>
      </c>
      <c r="M9" s="44" t="str">
        <f t="shared" si="9"/>
        <v/>
      </c>
      <c r="N9" s="45">
        <v>6.0</v>
      </c>
      <c r="O9" s="46" t="s">
        <v>67</v>
      </c>
      <c r="P9" s="46" t="s">
        <v>57</v>
      </c>
    </row>
    <row r="10">
      <c r="A10" s="38" t="s">
        <v>319</v>
      </c>
      <c r="B10" s="10">
        <v>31.0</v>
      </c>
      <c r="C10" s="42">
        <f>IFERROR(__xludf.DUMMYFUNCTION("SPLIT(A10,"","")"),1.0)</f>
        <v>1</v>
      </c>
      <c r="D10" s="43">
        <f>IFERROR(__xludf.DUMMYFUNCTION("""COMPUTED_VALUE"""),3.0)</f>
        <v>3</v>
      </c>
      <c r="E10" s="43">
        <f>IFERROR(__xludf.DUMMYFUNCTION("""COMPUTED_VALUE"""),8.0)</f>
        <v>8</v>
      </c>
      <c r="F10" s="43">
        <f>IFERROR(__xludf.DUMMYFUNCTION("""COMPUTED_VALUE"""),9.0)</f>
        <v>9</v>
      </c>
      <c r="G10" s="44"/>
      <c r="H10" s="67">
        <f t="shared" si="2"/>
        <v>4</v>
      </c>
      <c r="I10" s="42" t="str">
        <f t="shared" ref="I10:M10" si="10">IFS(C10=14,"read ch1",C10=1,"expl page",C10=3,"expl date filter",C10=9,"use date filter",C10=8,"expl date filter",C10=2,"read ch1",C10=6,"goto Q",C10=28,"expl date filter",C10=10,"use date filter",C10=36,"read db title",C10=16,"read ch1",C10=37,"read aTitle", C10="","")</f>
        <v>expl page</v>
      </c>
      <c r="J10" s="43" t="str">
        <f t="shared" si="10"/>
        <v>expl date filter</v>
      </c>
      <c r="K10" s="43" t="str">
        <f t="shared" si="10"/>
        <v>expl date filter</v>
      </c>
      <c r="L10" s="43" t="str">
        <f t="shared" si="10"/>
        <v>use date filter</v>
      </c>
      <c r="M10" s="44" t="str">
        <f t="shared" si="10"/>
        <v/>
      </c>
      <c r="N10" s="45">
        <v>28.0</v>
      </c>
      <c r="O10" s="46" t="s">
        <v>320</v>
      </c>
      <c r="P10" s="46" t="s">
        <v>269</v>
      </c>
    </row>
    <row r="11">
      <c r="A11" s="38" t="s">
        <v>321</v>
      </c>
      <c r="B11" s="10">
        <v>31.0</v>
      </c>
      <c r="C11" s="42">
        <f>IFERROR(__xludf.DUMMYFUNCTION("SPLIT(A11,"","")"),1.0)</f>
        <v>1</v>
      </c>
      <c r="D11" s="43">
        <f>IFERROR(__xludf.DUMMYFUNCTION("""COMPUTED_VALUE"""),3.0)</f>
        <v>3</v>
      </c>
      <c r="E11" s="43">
        <f>IFERROR(__xludf.DUMMYFUNCTION("""COMPUTED_VALUE"""),1.0)</f>
        <v>1</v>
      </c>
      <c r="F11" s="43">
        <f>IFERROR(__xludf.DUMMYFUNCTION("""COMPUTED_VALUE"""),6.0)</f>
        <v>6</v>
      </c>
      <c r="G11" s="44">
        <f>IFERROR(__xludf.DUMMYFUNCTION("""COMPUTED_VALUE"""),36.0)</f>
        <v>36</v>
      </c>
      <c r="H11" s="67">
        <f t="shared" si="2"/>
        <v>5</v>
      </c>
      <c r="I11" s="42" t="str">
        <f t="shared" ref="I11:M11" si="11">IFS(C11=14,"read ch1",C11=1,"expl page",C11=3,"expl date filter",C11=9,"use date filter",C11=8,"expl date filter",C11=2,"read ch1",C11=6,"goto Q",C11=28,"expl date filter",C11=10,"use date filter",C11=36,"read db title",C11=16,"read ch1",C11=37,"read aTitle", C11="","")</f>
        <v>expl page</v>
      </c>
      <c r="J11" s="43" t="str">
        <f t="shared" si="11"/>
        <v>expl date filter</v>
      </c>
      <c r="K11" s="43" t="str">
        <f t="shared" si="11"/>
        <v>expl page</v>
      </c>
      <c r="L11" s="43" t="str">
        <f t="shared" si="11"/>
        <v>goto Q</v>
      </c>
      <c r="M11" s="44" t="str">
        <f t="shared" si="11"/>
        <v>read db title</v>
      </c>
      <c r="N11" s="45">
        <v>10.0</v>
      </c>
      <c r="O11" s="46" t="s">
        <v>322</v>
      </c>
      <c r="P11" s="46" t="s">
        <v>281</v>
      </c>
    </row>
    <row r="12">
      <c r="A12" s="38" t="s">
        <v>323</v>
      </c>
      <c r="B12" s="10">
        <v>30.0</v>
      </c>
      <c r="C12" s="42">
        <f>IFERROR(__xludf.DUMMYFUNCTION("SPLIT(A12,"","")"),8.0)</f>
        <v>8</v>
      </c>
      <c r="D12" s="43">
        <f>IFERROR(__xludf.DUMMYFUNCTION("""COMPUTED_VALUE"""),9.0)</f>
        <v>9</v>
      </c>
      <c r="E12" s="43">
        <f>IFERROR(__xludf.DUMMYFUNCTION("""COMPUTED_VALUE"""),10.0)</f>
        <v>10</v>
      </c>
      <c r="F12" s="43">
        <f>IFERROR(__xludf.DUMMYFUNCTION("""COMPUTED_VALUE"""),16.0)</f>
        <v>16</v>
      </c>
      <c r="G12" s="44"/>
      <c r="H12" s="67">
        <f t="shared" si="2"/>
        <v>4</v>
      </c>
      <c r="I12" s="42" t="str">
        <f t="shared" ref="I12:M12" si="12">IFS(C12=14,"read ch1",C12=1,"expl page",C12=3,"expl date filter",C12=9,"use date filter",C12=8,"expl date filter",C12=2,"read ch1",C12=6,"goto Q",C12=28,"expl date filter",C12=10,"use date filter",C12=36,"read db title",C12=16,"read ch1",C12=37,"read aTitle", C12="","")</f>
        <v>expl date filter</v>
      </c>
      <c r="J12" s="43" t="str">
        <f t="shared" si="12"/>
        <v>use date filter</v>
      </c>
      <c r="K12" s="43" t="str">
        <f t="shared" si="12"/>
        <v>use date filter</v>
      </c>
      <c r="L12" s="43" t="str">
        <f t="shared" si="12"/>
        <v>read ch1</v>
      </c>
      <c r="M12" s="44" t="str">
        <f t="shared" si="12"/>
        <v/>
      </c>
      <c r="N12" s="45">
        <v>36.0</v>
      </c>
      <c r="O12" s="46" t="s">
        <v>76</v>
      </c>
      <c r="P12" s="46" t="s">
        <v>77</v>
      </c>
    </row>
    <row r="13">
      <c r="A13" s="38" t="s">
        <v>324</v>
      </c>
      <c r="B13" s="10">
        <v>30.0</v>
      </c>
      <c r="C13" s="42">
        <f>IFERROR(__xludf.DUMMYFUNCTION("SPLIT(A13,"","")"),1.0)</f>
        <v>1</v>
      </c>
      <c r="D13" s="43">
        <f>IFERROR(__xludf.DUMMYFUNCTION("""COMPUTED_VALUE"""),3.0)</f>
        <v>3</v>
      </c>
      <c r="E13" s="43">
        <f>IFERROR(__xludf.DUMMYFUNCTION("""COMPUTED_VALUE"""),9.0)</f>
        <v>9</v>
      </c>
      <c r="F13" s="43">
        <f>IFERROR(__xludf.DUMMYFUNCTION("""COMPUTED_VALUE"""),10.0)</f>
        <v>10</v>
      </c>
      <c r="G13" s="44"/>
      <c r="H13" s="67">
        <f t="shared" si="2"/>
        <v>4</v>
      </c>
      <c r="I13" s="42" t="str">
        <f t="shared" ref="I13:M13" si="13">IFS(C13=14,"read ch1",C13=1,"expl page",C13=3,"expl date filter",C13=9,"use date filter",C13=8,"expl date filter",C13=2,"read ch1",C13=6,"goto Q",C13=28,"expl date filter",C13=10,"use date filter",C13=36,"read db title",C13=16,"read ch1",C13=37,"read aTitle", C13="","")</f>
        <v>expl page</v>
      </c>
      <c r="J13" s="43" t="str">
        <f t="shared" si="13"/>
        <v>expl date filter</v>
      </c>
      <c r="K13" s="43" t="str">
        <f t="shared" si="13"/>
        <v>use date filter</v>
      </c>
      <c r="L13" s="43" t="str">
        <f t="shared" si="13"/>
        <v>use date filter</v>
      </c>
      <c r="M13" s="44" t="str">
        <f t="shared" si="13"/>
        <v/>
      </c>
      <c r="N13" s="45">
        <v>16.0</v>
      </c>
      <c r="O13" s="46" t="s">
        <v>325</v>
      </c>
      <c r="P13" s="46" t="s">
        <v>271</v>
      </c>
    </row>
    <row r="14">
      <c r="A14" s="38" t="s">
        <v>326</v>
      </c>
      <c r="B14" s="10">
        <v>30.0</v>
      </c>
      <c r="C14" s="42">
        <f>IFERROR(__xludf.DUMMYFUNCTION("SPLIT(A14,"","")"),2.0)</f>
        <v>2</v>
      </c>
      <c r="D14" s="43">
        <f>IFERROR(__xludf.DUMMYFUNCTION("""COMPUTED_VALUE"""),14.0)</f>
        <v>14</v>
      </c>
      <c r="E14" s="43">
        <f>IFERROR(__xludf.DUMMYFUNCTION("""COMPUTED_VALUE"""),1.0)</f>
        <v>1</v>
      </c>
      <c r="F14" s="43">
        <f>IFERROR(__xludf.DUMMYFUNCTION("""COMPUTED_VALUE"""),3.0)</f>
        <v>3</v>
      </c>
      <c r="G14" s="44"/>
      <c r="H14" s="67">
        <f t="shared" si="2"/>
        <v>4</v>
      </c>
      <c r="I14" s="42" t="str">
        <f t="shared" ref="I14:M14" si="14">IFS(C14=14,"read ch1",C14=1,"expl page",C14=3,"expl date filter",C14=9,"use date filter",C14=8,"expl date filter",C14=2,"read ch1",C14=6,"goto Q",C14=28,"expl date filter",C14=10,"use date filter",C14=36,"read db title",C14=16,"read ch1",C14=37,"read aTitle", C14="","")</f>
        <v>read ch1</v>
      </c>
      <c r="J14" s="43" t="str">
        <f t="shared" si="14"/>
        <v>read ch1</v>
      </c>
      <c r="K14" s="43" t="str">
        <f t="shared" si="14"/>
        <v>expl page</v>
      </c>
      <c r="L14" s="43" t="str">
        <f t="shared" si="14"/>
        <v>expl date filter</v>
      </c>
      <c r="M14" s="44" t="str">
        <f t="shared" si="14"/>
        <v/>
      </c>
      <c r="N14" s="45">
        <v>37.0</v>
      </c>
      <c r="O14" s="46" t="s">
        <v>80</v>
      </c>
      <c r="P14" s="46" t="s">
        <v>72</v>
      </c>
    </row>
    <row r="15">
      <c r="A15" s="38" t="s">
        <v>327</v>
      </c>
      <c r="B15" s="10">
        <v>29.0</v>
      </c>
      <c r="C15" s="42">
        <f>IFERROR(__xludf.DUMMYFUNCTION("SPLIT(A15,"","")"),14.0)</f>
        <v>14</v>
      </c>
      <c r="D15" s="43">
        <f>IFERROR(__xludf.DUMMYFUNCTION("""COMPUTED_VALUE"""),28.0)</f>
        <v>28</v>
      </c>
      <c r="E15" s="43">
        <f>IFERROR(__xludf.DUMMYFUNCTION("""COMPUTED_VALUE"""),1.0)</f>
        <v>1</v>
      </c>
      <c r="F15" s="43">
        <f>IFERROR(__xludf.DUMMYFUNCTION("""COMPUTED_VALUE"""),6.0)</f>
        <v>6</v>
      </c>
      <c r="G15" s="44"/>
      <c r="H15" s="67">
        <f t="shared" si="2"/>
        <v>4</v>
      </c>
      <c r="I15" s="42" t="str">
        <f t="shared" ref="I15:M15" si="15">IFS(C15=14,"read ch1",C15=1,"expl page",C15=3,"expl date filter",C15=9,"use date filter",C15=8,"expl date filter",C15=2,"read ch1",C15=6,"goto Q",C15=28,"expl date filter",C15=10,"use date filter",C15=36,"read db title",C15=16,"read ch1",C15=37,"read aTitle", C15="","")</f>
        <v>read ch1</v>
      </c>
      <c r="J15" s="43" t="str">
        <f t="shared" si="15"/>
        <v>expl date filter</v>
      </c>
      <c r="K15" s="43" t="str">
        <f t="shared" si="15"/>
        <v>expl page</v>
      </c>
      <c r="L15" s="43" t="str">
        <f t="shared" si="15"/>
        <v>goto Q</v>
      </c>
      <c r="M15" s="44" t="str">
        <f t="shared" si="15"/>
        <v/>
      </c>
      <c r="O15" s="10"/>
      <c r="P15" s="10"/>
    </row>
    <row r="16">
      <c r="A16" s="38" t="s">
        <v>328</v>
      </c>
      <c r="B16" s="10">
        <v>29.0</v>
      </c>
      <c r="C16" s="42">
        <f>IFERROR(__xludf.DUMMYFUNCTION("SPLIT(A16,"","")"),14.0)</f>
        <v>14</v>
      </c>
      <c r="D16" s="43">
        <f>IFERROR(__xludf.DUMMYFUNCTION("""COMPUTED_VALUE"""),1.0)</f>
        <v>1</v>
      </c>
      <c r="E16" s="43">
        <f>IFERROR(__xludf.DUMMYFUNCTION("""COMPUTED_VALUE"""),28.0)</f>
        <v>28</v>
      </c>
      <c r="F16" s="43">
        <f>IFERROR(__xludf.DUMMYFUNCTION("""COMPUTED_VALUE"""),6.0)</f>
        <v>6</v>
      </c>
      <c r="G16" s="44"/>
      <c r="H16" s="67">
        <f t="shared" si="2"/>
        <v>4</v>
      </c>
      <c r="I16" s="42" t="str">
        <f t="shared" ref="I16:M16" si="16">IFS(C16=14,"read ch1",C16=1,"expl page",C16=3,"expl date filter",C16=9,"use date filter",C16=8,"expl date filter",C16=2,"read ch1",C16=6,"goto Q",C16=28,"expl date filter",C16=10,"use date filter",C16=36,"read db title",C16=16,"read ch1",C16=37,"read aTitle", C16="","")</f>
        <v>read ch1</v>
      </c>
      <c r="J16" s="43" t="str">
        <f t="shared" si="16"/>
        <v>expl page</v>
      </c>
      <c r="K16" s="43" t="str">
        <f t="shared" si="16"/>
        <v>expl date filter</v>
      </c>
      <c r="L16" s="43" t="str">
        <f t="shared" si="16"/>
        <v>goto Q</v>
      </c>
      <c r="M16" s="44" t="str">
        <f t="shared" si="16"/>
        <v/>
      </c>
      <c r="O16" s="10"/>
      <c r="P16" s="10"/>
    </row>
    <row r="17">
      <c r="A17" s="38" t="s">
        <v>329</v>
      </c>
      <c r="B17" s="10">
        <v>29.0</v>
      </c>
      <c r="C17" s="42">
        <f>IFERROR(__xludf.DUMMYFUNCTION("SPLIT(A17,"","")"),1.0)</f>
        <v>1</v>
      </c>
      <c r="D17" s="43">
        <f>IFERROR(__xludf.DUMMYFUNCTION("""COMPUTED_VALUE"""),3.0)</f>
        <v>3</v>
      </c>
      <c r="E17" s="43">
        <f>IFERROR(__xludf.DUMMYFUNCTION("""COMPUTED_VALUE"""),1.0)</f>
        <v>1</v>
      </c>
      <c r="F17" s="43">
        <f>IFERROR(__xludf.DUMMYFUNCTION("""COMPUTED_VALUE"""),36.0)</f>
        <v>36</v>
      </c>
      <c r="G17" s="44"/>
      <c r="H17" s="67">
        <f t="shared" si="2"/>
        <v>4</v>
      </c>
      <c r="I17" s="42" t="str">
        <f t="shared" ref="I17:M17" si="17">IFS(C17=14,"read ch1",C17=1,"expl page",C17=3,"expl date filter",C17=9,"use date filter",C17=8,"expl date filter",C17=2,"read ch1",C17=6,"goto Q",C17=28,"expl date filter",C17=10,"use date filter",C17=36,"read db title",C17=16,"read ch1",C17=37,"read aTitle", C17="","")</f>
        <v>expl page</v>
      </c>
      <c r="J17" s="43" t="str">
        <f t="shared" si="17"/>
        <v>expl date filter</v>
      </c>
      <c r="K17" s="43" t="str">
        <f t="shared" si="17"/>
        <v>expl page</v>
      </c>
      <c r="L17" s="43" t="str">
        <f t="shared" si="17"/>
        <v>read db title</v>
      </c>
      <c r="M17" s="44" t="str">
        <f t="shared" si="17"/>
        <v/>
      </c>
      <c r="O17" s="10"/>
      <c r="P17" s="10"/>
    </row>
    <row r="18">
      <c r="A18" s="38" t="s">
        <v>330</v>
      </c>
      <c r="B18" s="10">
        <v>29.0</v>
      </c>
      <c r="C18" s="42">
        <f>IFERROR(__xludf.DUMMYFUNCTION("SPLIT(A18,"","")"),1.0)</f>
        <v>1</v>
      </c>
      <c r="D18" s="43">
        <f>IFERROR(__xludf.DUMMYFUNCTION("""COMPUTED_VALUE"""),3.0)</f>
        <v>3</v>
      </c>
      <c r="E18" s="43">
        <f>IFERROR(__xludf.DUMMYFUNCTION("""COMPUTED_VALUE"""),8.0)</f>
        <v>8</v>
      </c>
      <c r="F18" s="43">
        <f>IFERROR(__xludf.DUMMYFUNCTION("""COMPUTED_VALUE"""),10.0)</f>
        <v>10</v>
      </c>
      <c r="G18" s="44"/>
      <c r="H18" s="67">
        <f t="shared" si="2"/>
        <v>4</v>
      </c>
      <c r="I18" s="42" t="str">
        <f t="shared" ref="I18:M18" si="18">IFS(C18=14,"read ch1",C18=1,"expl page",C18=3,"expl date filter",C18=9,"use date filter",C18=8,"expl date filter",C18=2,"read ch1",C18=6,"goto Q",C18=28,"expl date filter",C18=10,"use date filter",C18=36,"read db title",C18=16,"read ch1",C18=37,"read aTitle", C18="","")</f>
        <v>expl page</v>
      </c>
      <c r="J18" s="43" t="str">
        <f t="shared" si="18"/>
        <v>expl date filter</v>
      </c>
      <c r="K18" s="43" t="str">
        <f t="shared" si="18"/>
        <v>expl date filter</v>
      </c>
      <c r="L18" s="43" t="str">
        <f t="shared" si="18"/>
        <v>use date filter</v>
      </c>
      <c r="M18" s="44" t="str">
        <f t="shared" si="18"/>
        <v/>
      </c>
      <c r="O18" s="10"/>
    </row>
    <row r="19">
      <c r="A19" s="38" t="s">
        <v>331</v>
      </c>
      <c r="B19" s="10">
        <v>29.0</v>
      </c>
      <c r="C19" s="42">
        <f>IFERROR(__xludf.DUMMYFUNCTION("SPLIT(A19,"","")"),2.0)</f>
        <v>2</v>
      </c>
      <c r="D19" s="43">
        <f>IFERROR(__xludf.DUMMYFUNCTION("""COMPUTED_VALUE"""),1.0)</f>
        <v>1</v>
      </c>
      <c r="E19" s="43">
        <f>IFERROR(__xludf.DUMMYFUNCTION("""COMPUTED_VALUE"""),1.0)</f>
        <v>1</v>
      </c>
      <c r="F19" s="43">
        <f>IFERROR(__xludf.DUMMYFUNCTION("""COMPUTED_VALUE"""),6.0)</f>
        <v>6</v>
      </c>
      <c r="G19" s="44"/>
      <c r="H19" s="67">
        <f t="shared" si="2"/>
        <v>4</v>
      </c>
      <c r="I19" s="42" t="str">
        <f t="shared" ref="I19:M19" si="19">IFS(C19=14,"read ch1",C19=1,"expl page",C19=3,"expl date filter",C19=9,"use date filter",C19=8,"expl date filter",C19=2,"read ch1",C19=6,"goto Q",C19=28,"expl date filter",C19=10,"use date filter",C19=36,"read db title",C19=16,"read ch1",C19=37,"read aTitle", C19="","")</f>
        <v>read ch1</v>
      </c>
      <c r="J19" s="43" t="str">
        <f t="shared" si="19"/>
        <v>expl page</v>
      </c>
      <c r="K19" s="43" t="str">
        <f t="shared" si="19"/>
        <v>expl page</v>
      </c>
      <c r="L19" s="43" t="str">
        <f t="shared" si="19"/>
        <v>goto Q</v>
      </c>
      <c r="M19" s="44" t="str">
        <f t="shared" si="19"/>
        <v/>
      </c>
      <c r="O19" s="10"/>
    </row>
    <row r="20">
      <c r="A20" s="38" t="s">
        <v>332</v>
      </c>
      <c r="B20" s="10">
        <v>28.0</v>
      </c>
      <c r="C20" s="42">
        <f>IFERROR(__xludf.DUMMYFUNCTION("SPLIT(A20,"","")"),8.0)</f>
        <v>8</v>
      </c>
      <c r="D20" s="43">
        <f>IFERROR(__xludf.DUMMYFUNCTION("""COMPUTED_VALUE"""),10.0)</f>
        <v>10</v>
      </c>
      <c r="E20" s="43">
        <f>IFERROR(__xludf.DUMMYFUNCTION("""COMPUTED_VALUE"""),16.0)</f>
        <v>16</v>
      </c>
      <c r="F20" s="43">
        <f>IFERROR(__xludf.DUMMYFUNCTION("""COMPUTED_VALUE"""),14.0)</f>
        <v>14</v>
      </c>
      <c r="G20" s="44"/>
      <c r="H20" s="67">
        <f t="shared" si="2"/>
        <v>4</v>
      </c>
      <c r="I20" s="42" t="str">
        <f t="shared" ref="I20:M20" si="20">IFS(C20=14,"read ch1",C20=1,"expl page",C20=3,"expl date filter",C20=9,"use date filter",C20=8,"expl date filter",C20=2,"read ch1",C20=6,"goto Q",C20=28,"expl date filter",C20=10,"use date filter",C20=36,"read db title",C20=16,"read ch1",C20=37,"read aTitle", C20="","")</f>
        <v>expl date filter</v>
      </c>
      <c r="J20" s="43" t="str">
        <f t="shared" si="20"/>
        <v>use date filter</v>
      </c>
      <c r="K20" s="43" t="str">
        <f t="shared" si="20"/>
        <v>read ch1</v>
      </c>
      <c r="L20" s="43" t="str">
        <f t="shared" si="20"/>
        <v>read ch1</v>
      </c>
      <c r="M20" s="44" t="str">
        <f t="shared" si="20"/>
        <v/>
      </c>
      <c r="O20" s="10"/>
    </row>
    <row r="21">
      <c r="A21" s="38" t="s">
        <v>333</v>
      </c>
      <c r="B21" s="10">
        <v>28.0</v>
      </c>
      <c r="C21" s="42">
        <f>IFERROR(__xludf.DUMMYFUNCTION("SPLIT(A21,"","")"),1.0)</f>
        <v>1</v>
      </c>
      <c r="D21" s="43">
        <f>IFERROR(__xludf.DUMMYFUNCTION("""COMPUTED_VALUE"""),6.0)</f>
        <v>6</v>
      </c>
      <c r="E21" s="43">
        <f>IFERROR(__xludf.DUMMYFUNCTION("""COMPUTED_VALUE"""),36.0)</f>
        <v>36</v>
      </c>
      <c r="F21" s="43">
        <f>IFERROR(__xludf.DUMMYFUNCTION("""COMPUTED_VALUE"""),1.0)</f>
        <v>1</v>
      </c>
      <c r="G21" s="44"/>
      <c r="H21" s="67">
        <f t="shared" si="2"/>
        <v>4</v>
      </c>
      <c r="I21" s="42" t="str">
        <f t="shared" ref="I21:M21" si="21">IFS(C21=14,"read ch1",C21=1,"expl page",C21=3,"expl date filter",C21=9,"use date filter",C21=8,"expl date filter",C21=2,"read ch1",C21=6,"goto Q",C21=28,"expl date filter",C21=10,"use date filter",C21=36,"read db title",C21=16,"read ch1",C21=37,"read aTitle", C21="","")</f>
        <v>expl page</v>
      </c>
      <c r="J21" s="43" t="str">
        <f t="shared" si="21"/>
        <v>goto Q</v>
      </c>
      <c r="K21" s="43" t="str">
        <f t="shared" si="21"/>
        <v>read db title</v>
      </c>
      <c r="L21" s="43" t="str">
        <f t="shared" si="21"/>
        <v>expl page</v>
      </c>
      <c r="M21" s="44" t="str">
        <f t="shared" si="21"/>
        <v/>
      </c>
      <c r="O21" s="10"/>
      <c r="P21" s="10"/>
    </row>
    <row r="22">
      <c r="A22" s="38" t="s">
        <v>334</v>
      </c>
      <c r="B22" s="10">
        <v>28.0</v>
      </c>
      <c r="C22" s="42">
        <f>IFERROR(__xludf.DUMMYFUNCTION("SPLIT(A22,"","")"),14.0)</f>
        <v>14</v>
      </c>
      <c r="D22" s="43">
        <f>IFERROR(__xludf.DUMMYFUNCTION("""COMPUTED_VALUE"""),1.0)</f>
        <v>1</v>
      </c>
      <c r="E22" s="43">
        <f>IFERROR(__xludf.DUMMYFUNCTION("""COMPUTED_VALUE"""),3.0)</f>
        <v>3</v>
      </c>
      <c r="F22" s="43">
        <f>IFERROR(__xludf.DUMMYFUNCTION("""COMPUTED_VALUE"""),8.0)</f>
        <v>8</v>
      </c>
      <c r="G22" s="44"/>
      <c r="H22" s="67">
        <f t="shared" si="2"/>
        <v>4</v>
      </c>
      <c r="I22" s="42" t="str">
        <f t="shared" ref="I22:M22" si="22">IFS(C22=14,"read ch1",C22=1,"expl page",C22=3,"expl date filter",C22=9,"use date filter",C22=8,"expl date filter",C22=2,"read ch1",C22=6,"goto Q",C22=28,"expl date filter",C22=10,"use date filter",C22=36,"read db title",C22=16,"read ch1",C22=37,"read aTitle", C22="","")</f>
        <v>read ch1</v>
      </c>
      <c r="J22" s="43" t="str">
        <f t="shared" si="22"/>
        <v>expl page</v>
      </c>
      <c r="K22" s="43" t="str">
        <f t="shared" si="22"/>
        <v>expl date filter</v>
      </c>
      <c r="L22" s="43" t="str">
        <f t="shared" si="22"/>
        <v>expl date filter</v>
      </c>
      <c r="M22" s="44" t="str">
        <f t="shared" si="22"/>
        <v/>
      </c>
      <c r="O22" s="10"/>
      <c r="P22" s="10"/>
    </row>
    <row r="23">
      <c r="A23" s="38" t="s">
        <v>335</v>
      </c>
      <c r="B23" s="10">
        <v>28.0</v>
      </c>
      <c r="C23" s="42">
        <f>IFERROR(__xludf.DUMMYFUNCTION("SPLIT(A23,"","")"),2.0)</f>
        <v>2</v>
      </c>
      <c r="D23" s="43">
        <f>IFERROR(__xludf.DUMMYFUNCTION("""COMPUTED_VALUE"""),14.0)</f>
        <v>14</v>
      </c>
      <c r="E23" s="43">
        <f>IFERROR(__xludf.DUMMYFUNCTION("""COMPUTED_VALUE"""),3.0)</f>
        <v>3</v>
      </c>
      <c r="F23" s="43">
        <f>IFERROR(__xludf.DUMMYFUNCTION("""COMPUTED_VALUE"""),1.0)</f>
        <v>1</v>
      </c>
      <c r="G23" s="44"/>
      <c r="H23" s="67">
        <f t="shared" si="2"/>
        <v>4</v>
      </c>
      <c r="I23" s="42" t="str">
        <f t="shared" ref="I23:M23" si="23">IFS(C23=14,"read ch1",C23=1,"expl page",C23=3,"expl date filter",C23=9,"use date filter",C23=8,"expl date filter",C23=2,"read ch1",C23=6,"goto Q",C23=28,"expl date filter",C23=10,"use date filter",C23=36,"read db title",C23=16,"read ch1",C23=37,"read aTitle", C23="","")</f>
        <v>read ch1</v>
      </c>
      <c r="J23" s="43" t="str">
        <f t="shared" si="23"/>
        <v>read ch1</v>
      </c>
      <c r="K23" s="43" t="str">
        <f t="shared" si="23"/>
        <v>expl date filter</v>
      </c>
      <c r="L23" s="43" t="str">
        <f t="shared" si="23"/>
        <v>expl page</v>
      </c>
      <c r="M23" s="44" t="str">
        <f t="shared" si="23"/>
        <v/>
      </c>
      <c r="O23" s="10"/>
    </row>
    <row r="24">
      <c r="A24" s="38" t="s">
        <v>336</v>
      </c>
      <c r="B24" s="10">
        <v>28.0</v>
      </c>
      <c r="C24" s="42">
        <f>IFERROR(__xludf.DUMMYFUNCTION("SPLIT(A24,"","")"),3.0)</f>
        <v>3</v>
      </c>
      <c r="D24" s="43">
        <f>IFERROR(__xludf.DUMMYFUNCTION("""COMPUTED_VALUE"""),9.0)</f>
        <v>9</v>
      </c>
      <c r="E24" s="43">
        <f>IFERROR(__xludf.DUMMYFUNCTION("""COMPUTED_VALUE"""),10.0)</f>
        <v>10</v>
      </c>
      <c r="F24" s="43">
        <f>IFERROR(__xludf.DUMMYFUNCTION("""COMPUTED_VALUE"""),16.0)</f>
        <v>16</v>
      </c>
      <c r="G24" s="44">
        <f>IFERROR(__xludf.DUMMYFUNCTION("""COMPUTED_VALUE"""),14.0)</f>
        <v>14</v>
      </c>
      <c r="H24" s="67">
        <f t="shared" si="2"/>
        <v>5</v>
      </c>
      <c r="I24" s="42" t="str">
        <f t="shared" ref="I24:M24" si="24">IFS(C24=14,"read ch1",C24=1,"expl page",C24=3,"expl date filter",C24=9,"use date filter",C24=8,"expl date filter",C24=2,"read ch1",C24=6,"goto Q",C24=28,"expl date filter",C24=10,"use date filter",C24=36,"read db title",C24=16,"read ch1",C24=37,"read aTitle", C24="","")</f>
        <v>expl date filter</v>
      </c>
      <c r="J24" s="43" t="str">
        <f t="shared" si="24"/>
        <v>use date filter</v>
      </c>
      <c r="K24" s="43" t="str">
        <f t="shared" si="24"/>
        <v>use date filter</v>
      </c>
      <c r="L24" s="43" t="str">
        <f t="shared" si="24"/>
        <v>read ch1</v>
      </c>
      <c r="M24" s="44" t="str">
        <f t="shared" si="24"/>
        <v>read ch1</v>
      </c>
      <c r="O24" s="10"/>
      <c r="P24" s="10"/>
    </row>
    <row r="25">
      <c r="A25" s="38" t="s">
        <v>337</v>
      </c>
      <c r="B25" s="10">
        <v>28.0</v>
      </c>
      <c r="C25" s="42">
        <f>IFERROR(__xludf.DUMMYFUNCTION("SPLIT(A25,"","")"),8.0)</f>
        <v>8</v>
      </c>
      <c r="D25" s="43">
        <f>IFERROR(__xludf.DUMMYFUNCTION("""COMPUTED_VALUE"""),9.0)</f>
        <v>9</v>
      </c>
      <c r="E25" s="43">
        <f>IFERROR(__xludf.DUMMYFUNCTION("""COMPUTED_VALUE"""),10.0)</f>
        <v>10</v>
      </c>
      <c r="F25" s="43">
        <f>IFERROR(__xludf.DUMMYFUNCTION("""COMPUTED_VALUE"""),14.0)</f>
        <v>14</v>
      </c>
      <c r="G25" s="44">
        <f>IFERROR(__xludf.DUMMYFUNCTION("""COMPUTED_VALUE"""),1.0)</f>
        <v>1</v>
      </c>
      <c r="H25" s="67">
        <f t="shared" si="2"/>
        <v>5</v>
      </c>
      <c r="I25" s="42" t="str">
        <f t="shared" ref="I25:M25" si="25">IFS(C25=14,"read ch1",C25=1,"expl page",C25=3,"expl date filter",C25=9,"use date filter",C25=8,"expl date filter",C25=2,"read ch1",C25=6,"goto Q",C25=28,"expl date filter",C25=10,"use date filter",C25=36,"read db title",C25=16,"read ch1",C25=37,"read aTitle", C25="","")</f>
        <v>expl date filter</v>
      </c>
      <c r="J25" s="43" t="str">
        <f t="shared" si="25"/>
        <v>use date filter</v>
      </c>
      <c r="K25" s="43" t="str">
        <f t="shared" si="25"/>
        <v>use date filter</v>
      </c>
      <c r="L25" s="43" t="str">
        <f t="shared" si="25"/>
        <v>read ch1</v>
      </c>
      <c r="M25" s="44" t="str">
        <f t="shared" si="25"/>
        <v>expl page</v>
      </c>
      <c r="O25" s="10"/>
      <c r="P25" s="10"/>
    </row>
    <row r="26">
      <c r="A26" s="48" t="s">
        <v>338</v>
      </c>
      <c r="B26" s="10">
        <v>28.0</v>
      </c>
      <c r="C26" s="49">
        <f>IFERROR(__xludf.DUMMYFUNCTION("SPLIT(A26,"","")"),1.0)</f>
        <v>1</v>
      </c>
      <c r="D26" s="50">
        <f>IFERROR(__xludf.DUMMYFUNCTION("""COMPUTED_VALUE"""),8.0)</f>
        <v>8</v>
      </c>
      <c r="E26" s="50">
        <f>IFERROR(__xludf.DUMMYFUNCTION("""COMPUTED_VALUE"""),9.0)</f>
        <v>9</v>
      </c>
      <c r="F26" s="50">
        <f>IFERROR(__xludf.DUMMYFUNCTION("""COMPUTED_VALUE"""),10.0)</f>
        <v>10</v>
      </c>
      <c r="G26" s="51">
        <f>IFERROR(__xludf.DUMMYFUNCTION("""COMPUTED_VALUE"""),14.0)</f>
        <v>14</v>
      </c>
      <c r="H26" s="68">
        <f t="shared" si="2"/>
        <v>5</v>
      </c>
      <c r="I26" s="49" t="str">
        <f t="shared" ref="I26:M26" si="26">IFS(C26=14,"read ch1",C26=1,"expl page",C26=3,"expl date filter",C26=9,"use date filter",C26=8,"expl date filter",C26=2,"read ch1",C26=6,"goto Q",C26=28,"expl date filter",C26=10,"use date filter",C26=36,"read db title",C26=16,"read ch1",C26=37,"read aTitle", C26="","")</f>
        <v>expl page</v>
      </c>
      <c r="J26" s="50" t="str">
        <f t="shared" si="26"/>
        <v>expl date filter</v>
      </c>
      <c r="K26" s="50" t="str">
        <f t="shared" si="26"/>
        <v>use date filter</v>
      </c>
      <c r="L26" s="50" t="str">
        <f t="shared" si="26"/>
        <v>use date filter</v>
      </c>
      <c r="M26" s="51" t="str">
        <f t="shared" si="26"/>
        <v>read ch1</v>
      </c>
    </row>
    <row r="27">
      <c r="B27" s="59">
        <f>AVERAGE(B2:B26)</f>
        <v>30.2</v>
      </c>
      <c r="H27" s="69">
        <f>AVERAGE(H2:H26)</f>
        <v>4.2</v>
      </c>
    </row>
    <row r="28">
      <c r="K28" s="63"/>
      <c r="L28" s="63"/>
    </row>
    <row r="29">
      <c r="K29" s="63"/>
      <c r="L29" s="63"/>
    </row>
    <row r="36">
      <c r="K36" s="63"/>
      <c r="L36" s="63"/>
    </row>
    <row r="37">
      <c r="K37" s="3"/>
      <c r="L37" s="3"/>
    </row>
    <row r="38">
      <c r="K38" s="61"/>
      <c r="L38" s="61"/>
    </row>
    <row r="39">
      <c r="K39" s="61"/>
      <c r="L39" s="61"/>
    </row>
    <row r="40">
      <c r="K40" s="61"/>
      <c r="L40" s="61"/>
    </row>
    <row r="41">
      <c r="K41" s="61"/>
      <c r="L41" s="61"/>
    </row>
    <row r="42">
      <c r="K42" s="61"/>
      <c r="L42" s="61"/>
    </row>
    <row r="43">
      <c r="K43" s="61"/>
      <c r="L43" s="61"/>
    </row>
    <row r="44">
      <c r="K44" s="61"/>
      <c r="L44" s="61"/>
    </row>
    <row r="45">
      <c r="K45" s="61"/>
      <c r="L45" s="61"/>
    </row>
    <row r="46">
      <c r="K46" s="61"/>
      <c r="L46" s="61"/>
    </row>
    <row r="47">
      <c r="K47" s="36"/>
      <c r="L47" s="36"/>
    </row>
  </sheetData>
  <mergeCells count="3">
    <mergeCell ref="C1:G1"/>
    <mergeCell ref="I1:M1"/>
    <mergeCell ref="N1:P1"/>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0.88"/>
    <col customWidth="1" min="2" max="2" width="7.38"/>
    <col customWidth="1" min="3" max="3" width="4.63"/>
    <col customWidth="1" min="4" max="10" width="2.88"/>
    <col customWidth="1" min="11" max="11" width="6.5"/>
    <col customWidth="1" min="12" max="12" width="14.88"/>
    <col customWidth="1" min="13" max="13" width="16.88"/>
    <col customWidth="1" min="14" max="14" width="15.88"/>
    <col customWidth="1" min="15" max="15" width="14.88"/>
    <col customWidth="1" min="16" max="16" width="16.13"/>
    <col customWidth="1" min="17" max="17" width="14.5"/>
    <col customWidth="1" min="18" max="18" width="12.88"/>
    <col customWidth="1" min="19" max="19" width="11.63"/>
    <col customWidth="1" min="20" max="20" width="5.13"/>
    <col customWidth="1" min="21" max="21" width="42.75"/>
    <col customWidth="1" min="22" max="22" width="19.25"/>
  </cols>
  <sheetData>
    <row r="1">
      <c r="A1" s="34" t="s">
        <v>35</v>
      </c>
      <c r="B1" s="57" t="s">
        <v>36</v>
      </c>
      <c r="C1" s="35" t="s">
        <v>37</v>
      </c>
      <c r="D1" s="6"/>
      <c r="E1" s="6"/>
      <c r="F1" s="6"/>
      <c r="G1" s="6"/>
      <c r="H1" s="6"/>
      <c r="I1" s="6"/>
      <c r="J1" s="6"/>
      <c r="K1" s="5" t="s">
        <v>39</v>
      </c>
      <c r="L1" s="5" t="s">
        <v>38</v>
      </c>
      <c r="M1" s="6"/>
      <c r="N1" s="6"/>
      <c r="O1" s="6"/>
      <c r="P1" s="6"/>
      <c r="Q1" s="6"/>
      <c r="R1" s="6"/>
      <c r="S1" s="6"/>
      <c r="T1" s="37" t="s">
        <v>8</v>
      </c>
    </row>
    <row r="2">
      <c r="A2" s="38" t="s">
        <v>339</v>
      </c>
      <c r="B2" s="10">
        <v>38.0</v>
      </c>
      <c r="C2" s="39">
        <f>IFERROR(__xludf.DUMMYFUNCTION("split(A2,"","")"),1.0)</f>
        <v>1</v>
      </c>
      <c r="D2" s="40">
        <f>IFERROR(__xludf.DUMMYFUNCTION("""COMPUTED_VALUE"""),6.0)</f>
        <v>6</v>
      </c>
      <c r="E2" s="40">
        <f>IFERROR(__xludf.DUMMYFUNCTION("""COMPUTED_VALUE"""),1.0)</f>
        <v>1</v>
      </c>
      <c r="F2" s="40">
        <f>IFERROR(__xludf.DUMMYFUNCTION("""COMPUTED_VALUE"""),1.0)</f>
        <v>1</v>
      </c>
      <c r="G2" s="40"/>
      <c r="H2" s="40"/>
      <c r="I2" s="40"/>
      <c r="J2" s="41"/>
      <c r="K2" s="43">
        <f t="shared" ref="K2:K75" si="2">COUNTA(C2:J2)</f>
        <v>4</v>
      </c>
      <c r="L2" s="39" t="str">
        <f t="shared" ref="L2:S2" si="1">IFS(C2=1,"expl page",C2=20,"customise ch1",C2=15,"expl country filter",C2=22,"expl date filter",C2=9,"expl date filter",C2=6,"read db title",C2=5,"expl continent filter",C2=21,"use country filter",C2=46,"read ch1",C2=8,"expl continent filter",C2=60,"read db title",C2=3,"read ch1",C2=16,"use country filter",C2=23,"navigate country filter",C2=2,"use date filter",C2=30,"use date filter",C2=50,"read aTitle",C2=14,"use continent filter",C2=10,"expl custom selector",C2=31,"use date filter",C2=17,"use continent filter",C2=25,"use country filter",C2=11,"use custom selector",C2=40,"customise &amp; read aTable",C2=12,"use custom selector",C2="","")</f>
        <v>expl page</v>
      </c>
      <c r="M2" s="40" t="str">
        <f t="shared" si="1"/>
        <v>read db title</v>
      </c>
      <c r="N2" s="40" t="str">
        <f t="shared" si="1"/>
        <v>expl page</v>
      </c>
      <c r="O2" s="40" t="str">
        <f t="shared" si="1"/>
        <v>expl page</v>
      </c>
      <c r="P2" s="40" t="str">
        <f t="shared" si="1"/>
        <v/>
      </c>
      <c r="Q2" s="40" t="str">
        <f t="shared" si="1"/>
        <v/>
      </c>
      <c r="R2" s="40" t="str">
        <f t="shared" si="1"/>
        <v/>
      </c>
      <c r="S2" s="41" t="str">
        <f t="shared" si="1"/>
        <v/>
      </c>
      <c r="T2" s="37" t="s">
        <v>41</v>
      </c>
      <c r="U2" s="37" t="s">
        <v>42</v>
      </c>
      <c r="V2" s="37" t="s">
        <v>43</v>
      </c>
    </row>
    <row r="3">
      <c r="A3" s="38" t="s">
        <v>340</v>
      </c>
      <c r="B3" s="10">
        <v>33.0</v>
      </c>
      <c r="C3" s="42">
        <f>IFERROR(__xludf.DUMMYFUNCTION("split(A3,"","")"),1.0)</f>
        <v>1</v>
      </c>
      <c r="D3" s="43">
        <f>IFERROR(__xludf.DUMMYFUNCTION("""COMPUTED_VALUE"""),6.0)</f>
        <v>6</v>
      </c>
      <c r="E3" s="43">
        <f>IFERROR(__xludf.DUMMYFUNCTION("""COMPUTED_VALUE"""),60.0)</f>
        <v>60</v>
      </c>
      <c r="F3" s="43">
        <f>IFERROR(__xludf.DUMMYFUNCTION("""COMPUTED_VALUE"""),60.0)</f>
        <v>60</v>
      </c>
      <c r="J3" s="44"/>
      <c r="K3" s="43">
        <f t="shared" si="2"/>
        <v>4</v>
      </c>
      <c r="L3" s="42" t="str">
        <f t="shared" ref="L3:S3" si="3">IFS(C3=1,"expl page",C3=20,"customise ch1",C3=15,"expl country filter",C3=22,"expl date filter",C3=9,"expl date filter",C3=6,"read db title",C3=5,"expl continent filter",C3=21,"use country filter",C3=46,"read ch1",C3=8,"expl continent filter",C3=60,"read db title",C3=3,"read ch1",C3=16,"use country filter",C3=23,"navigate country filter",C3=2,"use date filter",C3=30,"use date filter",C3=50,"read aTitle",C3=14,"use continent filter",C3=10,"expl custom selector",C3=31,"use date filter",C3=17,"use continent filter",C3=25,"use country filter",C3=11,"use custom selector",C3=40,"customise &amp; read aTable",C3=12,"use custom selector",C3="","")</f>
        <v>expl page</v>
      </c>
      <c r="M3" s="43" t="str">
        <f t="shared" si="3"/>
        <v>read db title</v>
      </c>
      <c r="N3" s="43" t="str">
        <f t="shared" si="3"/>
        <v>read db title</v>
      </c>
      <c r="O3" s="43" t="str">
        <f t="shared" si="3"/>
        <v>read db title</v>
      </c>
      <c r="P3" s="43" t="str">
        <f t="shared" si="3"/>
        <v/>
      </c>
      <c r="Q3" s="43" t="str">
        <f t="shared" si="3"/>
        <v/>
      </c>
      <c r="R3" s="43" t="str">
        <f t="shared" si="3"/>
        <v/>
      </c>
      <c r="S3" s="44" t="str">
        <f t="shared" si="3"/>
        <v/>
      </c>
      <c r="T3" s="45">
        <v>1.0</v>
      </c>
      <c r="U3" s="46" t="s">
        <v>51</v>
      </c>
      <c r="V3" s="46" t="s">
        <v>52</v>
      </c>
    </row>
    <row r="4">
      <c r="A4" s="38" t="s">
        <v>341</v>
      </c>
      <c r="B4" s="10">
        <v>33.0</v>
      </c>
      <c r="C4" s="42">
        <f>IFERROR(__xludf.DUMMYFUNCTION("split(A4,"","")"),20.0)</f>
        <v>20</v>
      </c>
      <c r="D4" s="43">
        <f>IFERROR(__xludf.DUMMYFUNCTION("""COMPUTED_VALUE"""),1.0)</f>
        <v>1</v>
      </c>
      <c r="E4" s="43">
        <f>IFERROR(__xludf.DUMMYFUNCTION("""COMPUTED_VALUE"""),1.0)</f>
        <v>1</v>
      </c>
      <c r="F4" s="43">
        <f>IFERROR(__xludf.DUMMYFUNCTION("""COMPUTED_VALUE"""),6.0)</f>
        <v>6</v>
      </c>
      <c r="G4" s="43">
        <f>IFERROR(__xludf.DUMMYFUNCTION("""COMPUTED_VALUE"""),1.0)</f>
        <v>1</v>
      </c>
      <c r="J4" s="44"/>
      <c r="K4" s="43">
        <f t="shared" si="2"/>
        <v>5</v>
      </c>
      <c r="L4" s="42" t="str">
        <f t="shared" ref="L4:S4" si="4">IFS(C4=1,"expl page",C4=20,"customise ch1",C4=15,"expl country filter",C4=22,"expl date filter",C4=9,"expl date filter",C4=6,"read db title",C4=5,"expl continent filter",C4=21,"use country filter",C4=46,"read ch1",C4=8,"expl continent filter",C4=60,"read db title",C4=3,"read ch1",C4=16,"use country filter",C4=23,"navigate country filter",C4=2,"use date filter",C4=30,"use date filter",C4=50,"read aTitle",C4=14,"use continent filter",C4=10,"expl custom selector",C4=31,"use date filter",C4=17,"use continent filter",C4=25,"use country filter",C4=11,"use custom selector",C4=40,"customise &amp; read aTable",C4=12,"use custom selector",C4="","")</f>
        <v>customise ch1</v>
      </c>
      <c r="M4" s="43" t="str">
        <f t="shared" si="4"/>
        <v>expl page</v>
      </c>
      <c r="N4" s="43" t="str">
        <f t="shared" si="4"/>
        <v>expl page</v>
      </c>
      <c r="O4" s="43" t="str">
        <f t="shared" si="4"/>
        <v>read db title</v>
      </c>
      <c r="P4" s="43" t="str">
        <f t="shared" si="4"/>
        <v>expl page</v>
      </c>
      <c r="Q4" s="43" t="str">
        <f t="shared" si="4"/>
        <v/>
      </c>
      <c r="R4" s="43" t="str">
        <f t="shared" si="4"/>
        <v/>
      </c>
      <c r="S4" s="44" t="str">
        <f t="shared" si="4"/>
        <v/>
      </c>
      <c r="T4" s="45">
        <v>20.0</v>
      </c>
      <c r="U4" s="46" t="s">
        <v>100</v>
      </c>
      <c r="V4" s="46" t="s">
        <v>101</v>
      </c>
    </row>
    <row r="5">
      <c r="A5" s="38" t="s">
        <v>342</v>
      </c>
      <c r="B5" s="10">
        <v>32.0</v>
      </c>
      <c r="C5" s="42">
        <f>IFERROR(__xludf.DUMMYFUNCTION("split(A5,"","")"),1.0)</f>
        <v>1</v>
      </c>
      <c r="D5" s="43">
        <f>IFERROR(__xludf.DUMMYFUNCTION("""COMPUTED_VALUE"""),1.0)</f>
        <v>1</v>
      </c>
      <c r="E5" s="43">
        <f>IFERROR(__xludf.DUMMYFUNCTION("""COMPUTED_VALUE"""),6.0)</f>
        <v>6</v>
      </c>
      <c r="F5" s="43">
        <f>IFERROR(__xludf.DUMMYFUNCTION("""COMPUTED_VALUE"""),60.0)</f>
        <v>60</v>
      </c>
      <c r="G5" s="43">
        <f>IFERROR(__xludf.DUMMYFUNCTION("""COMPUTED_VALUE"""),50.0)</f>
        <v>50</v>
      </c>
      <c r="J5" s="44"/>
      <c r="K5" s="43">
        <f t="shared" si="2"/>
        <v>5</v>
      </c>
      <c r="L5" s="42" t="str">
        <f t="shared" ref="L5:S5" si="5">IFS(C5=1,"expl page",C5=20,"customise ch1",C5=15,"expl country filter",C5=22,"expl date filter",C5=9,"expl date filter",C5=6,"read db title",C5=5,"expl continent filter",C5=21,"use country filter",C5=46,"read ch1",C5=8,"expl continent filter",C5=60,"read db title",C5=3,"read ch1",C5=16,"use country filter",C5=23,"navigate country filter",C5=2,"use date filter",C5=30,"use date filter",C5=50,"read aTitle",C5=14,"use continent filter",C5=10,"expl custom selector",C5=31,"use date filter",C5=17,"use continent filter",C5=25,"use country filter",C5=11,"use custom selector",C5=40,"customise &amp; read aTable",C5=12,"use custom selector",C5="","")</f>
        <v>expl page</v>
      </c>
      <c r="M5" s="43" t="str">
        <f t="shared" si="5"/>
        <v>expl page</v>
      </c>
      <c r="N5" s="43" t="str">
        <f t="shared" si="5"/>
        <v>read db title</v>
      </c>
      <c r="O5" s="43" t="str">
        <f t="shared" si="5"/>
        <v>read db title</v>
      </c>
      <c r="P5" s="43" t="str">
        <f t="shared" si="5"/>
        <v>read aTitle</v>
      </c>
      <c r="Q5" s="43" t="str">
        <f t="shared" si="5"/>
        <v/>
      </c>
      <c r="R5" s="43" t="str">
        <f t="shared" si="5"/>
        <v/>
      </c>
      <c r="S5" s="44" t="str">
        <f t="shared" si="5"/>
        <v/>
      </c>
      <c r="T5" s="45">
        <v>15.0</v>
      </c>
      <c r="U5" s="46" t="s">
        <v>45</v>
      </c>
      <c r="V5" s="46" t="s">
        <v>343</v>
      </c>
    </row>
    <row r="6">
      <c r="A6" s="38" t="s">
        <v>344</v>
      </c>
      <c r="B6" s="10">
        <v>32.0</v>
      </c>
      <c r="C6" s="42">
        <f>IFERROR(__xludf.DUMMYFUNCTION("split(A6,"","")"),1.0)</f>
        <v>1</v>
      </c>
      <c r="D6" s="43">
        <f>IFERROR(__xludf.DUMMYFUNCTION("""COMPUTED_VALUE"""),6.0)</f>
        <v>6</v>
      </c>
      <c r="E6" s="43">
        <f>IFERROR(__xludf.DUMMYFUNCTION("""COMPUTED_VALUE"""),60.0)</f>
        <v>60</v>
      </c>
      <c r="F6" s="43">
        <f>IFERROR(__xludf.DUMMYFUNCTION("""COMPUTED_VALUE"""),6.0)</f>
        <v>6</v>
      </c>
      <c r="G6" s="43">
        <f>IFERROR(__xludf.DUMMYFUNCTION("""COMPUTED_VALUE"""),1.0)</f>
        <v>1</v>
      </c>
      <c r="J6" s="44"/>
      <c r="K6" s="43">
        <f t="shared" si="2"/>
        <v>5</v>
      </c>
      <c r="L6" s="42" t="str">
        <f t="shared" ref="L6:S6" si="6">IFS(C6=1,"expl page",C6=20,"customise ch1",C6=15,"expl country filter",C6=22,"expl date filter",C6=9,"expl date filter",C6=6,"read db title",C6=5,"expl continent filter",C6=21,"use country filter",C6=46,"read ch1",C6=8,"expl continent filter",C6=60,"read db title",C6=3,"read ch1",C6=16,"use country filter",C6=23,"navigate country filter",C6=2,"use date filter",C6=30,"use date filter",C6=50,"read aTitle",C6=14,"use continent filter",C6=10,"expl custom selector",C6=31,"use date filter",C6=17,"use continent filter",C6=25,"use country filter",C6=11,"use custom selector",C6=40,"customise &amp; read aTable",C6=12,"use custom selector",C6="","")</f>
        <v>expl page</v>
      </c>
      <c r="M6" s="43" t="str">
        <f t="shared" si="6"/>
        <v>read db title</v>
      </c>
      <c r="N6" s="43" t="str">
        <f t="shared" si="6"/>
        <v>read db title</v>
      </c>
      <c r="O6" s="43" t="str">
        <f t="shared" si="6"/>
        <v>read db title</v>
      </c>
      <c r="P6" s="43" t="str">
        <f t="shared" si="6"/>
        <v>expl page</v>
      </c>
      <c r="Q6" s="43" t="str">
        <f t="shared" si="6"/>
        <v/>
      </c>
      <c r="R6" s="43" t="str">
        <f t="shared" si="6"/>
        <v/>
      </c>
      <c r="S6" s="44" t="str">
        <f t="shared" si="6"/>
        <v/>
      </c>
      <c r="T6" s="45">
        <v>22.0</v>
      </c>
      <c r="U6" s="46" t="s">
        <v>113</v>
      </c>
      <c r="V6" s="46" t="s">
        <v>343</v>
      </c>
    </row>
    <row r="7">
      <c r="A7" s="38" t="s">
        <v>306</v>
      </c>
      <c r="B7" s="10">
        <v>31.0</v>
      </c>
      <c r="C7" s="42">
        <f>IFERROR(__xludf.DUMMYFUNCTION("split(A7,"","")"),1.0)</f>
        <v>1</v>
      </c>
      <c r="D7" s="43">
        <f>IFERROR(__xludf.DUMMYFUNCTION("""COMPUTED_VALUE"""),1.0)</f>
        <v>1</v>
      </c>
      <c r="E7" s="43">
        <f>IFERROR(__xludf.DUMMYFUNCTION("""COMPUTED_VALUE"""),1.0)</f>
        <v>1</v>
      </c>
      <c r="F7" s="43">
        <f>IFERROR(__xludf.DUMMYFUNCTION("""COMPUTED_VALUE"""),6.0)</f>
        <v>6</v>
      </c>
      <c r="J7" s="44"/>
      <c r="K7" s="43">
        <f t="shared" si="2"/>
        <v>4</v>
      </c>
      <c r="L7" s="42" t="str">
        <f t="shared" ref="L7:S7" si="7">IFS(C7=1,"expl page",C7=20,"customise ch1",C7=15,"expl country filter",C7=22,"expl date filter",C7=9,"expl date filter",C7=6,"read db title",C7=5,"expl continent filter",C7=21,"use country filter",C7=46,"read ch1",C7=8,"expl continent filter",C7=60,"read db title",C7=3,"read ch1",C7=16,"use country filter",C7=23,"navigate country filter",C7=2,"use date filter",C7=30,"use date filter",C7=50,"read aTitle",C7=14,"use continent filter",C7=10,"expl custom selector",C7=31,"use date filter",C7=17,"use continent filter",C7=25,"use country filter",C7=11,"use custom selector",C7=40,"customise &amp; read aTable",C7=12,"use custom selector",C7="","")</f>
        <v>expl page</v>
      </c>
      <c r="M7" s="43" t="str">
        <f t="shared" si="7"/>
        <v>expl page</v>
      </c>
      <c r="N7" s="43" t="str">
        <f t="shared" si="7"/>
        <v>expl page</v>
      </c>
      <c r="O7" s="43" t="str">
        <f t="shared" si="7"/>
        <v>read db title</v>
      </c>
      <c r="P7" s="43" t="str">
        <f t="shared" si="7"/>
        <v/>
      </c>
      <c r="Q7" s="43" t="str">
        <f t="shared" si="7"/>
        <v/>
      </c>
      <c r="R7" s="43" t="str">
        <f t="shared" si="7"/>
        <v/>
      </c>
      <c r="S7" s="44" t="str">
        <f t="shared" si="7"/>
        <v/>
      </c>
      <c r="T7" s="45">
        <v>9.0</v>
      </c>
      <c r="U7" s="46" t="s">
        <v>345</v>
      </c>
      <c r="V7" s="46" t="s">
        <v>346</v>
      </c>
    </row>
    <row r="8">
      <c r="A8" s="38" t="s">
        <v>177</v>
      </c>
      <c r="B8" s="10">
        <v>31.0</v>
      </c>
      <c r="C8" s="42">
        <f>IFERROR(__xludf.DUMMYFUNCTION("split(A8,"","")"),1.0)</f>
        <v>1</v>
      </c>
      <c r="D8" s="43">
        <f>IFERROR(__xludf.DUMMYFUNCTION("""COMPUTED_VALUE"""),1.0)</f>
        <v>1</v>
      </c>
      <c r="E8" s="43">
        <f>IFERROR(__xludf.DUMMYFUNCTION("""COMPUTED_VALUE"""),5.0)</f>
        <v>5</v>
      </c>
      <c r="F8" s="43">
        <f>IFERROR(__xludf.DUMMYFUNCTION("""COMPUTED_VALUE"""),1.0)</f>
        <v>1</v>
      </c>
      <c r="J8" s="44"/>
      <c r="K8" s="43">
        <f t="shared" si="2"/>
        <v>4</v>
      </c>
      <c r="L8" s="42" t="str">
        <f t="shared" ref="L8:S8" si="8">IFS(C8=1,"expl page",C8=20,"customise ch1",C8=15,"expl country filter",C8=22,"expl date filter",C8=9,"expl date filter",C8=6,"read db title",C8=5,"expl continent filter",C8=21,"use country filter",C8=46,"read ch1",C8=8,"expl continent filter",C8=60,"read db title",C8=3,"read ch1",C8=16,"use country filter",C8=23,"navigate country filter",C8=2,"use date filter",C8=30,"use date filter",C8=50,"read aTitle",C8=14,"use continent filter",C8=10,"expl custom selector",C8=31,"use date filter",C8=17,"use continent filter",C8=25,"use country filter",C8=11,"use custom selector",C8=40,"customise &amp; read aTable",C8=12,"use custom selector",C8="","")</f>
        <v>expl page</v>
      </c>
      <c r="M8" s="43" t="str">
        <f t="shared" si="8"/>
        <v>expl page</v>
      </c>
      <c r="N8" s="43" t="str">
        <f t="shared" si="8"/>
        <v>expl continent filter</v>
      </c>
      <c r="O8" s="43" t="str">
        <f t="shared" si="8"/>
        <v>expl page</v>
      </c>
      <c r="P8" s="43" t="str">
        <f t="shared" si="8"/>
        <v/>
      </c>
      <c r="Q8" s="43" t="str">
        <f t="shared" si="8"/>
        <v/>
      </c>
      <c r="R8" s="43" t="str">
        <f t="shared" si="8"/>
        <v/>
      </c>
      <c r="S8" s="44" t="str">
        <f t="shared" si="8"/>
        <v/>
      </c>
      <c r="T8" s="45">
        <v>6.0</v>
      </c>
      <c r="U8" s="46" t="s">
        <v>67</v>
      </c>
      <c r="V8" s="46" t="s">
        <v>77</v>
      </c>
    </row>
    <row r="9">
      <c r="A9" s="38" t="s">
        <v>347</v>
      </c>
      <c r="B9" s="10">
        <v>31.0</v>
      </c>
      <c r="C9" s="42">
        <f>IFERROR(__xludf.DUMMYFUNCTION("split(A9,"","")"),1.0)</f>
        <v>1</v>
      </c>
      <c r="D9" s="43">
        <f>IFERROR(__xludf.DUMMYFUNCTION("""COMPUTED_VALUE"""),6.0)</f>
        <v>6</v>
      </c>
      <c r="E9" s="43">
        <f>IFERROR(__xludf.DUMMYFUNCTION("""COMPUTED_VALUE"""),60.0)</f>
        <v>60</v>
      </c>
      <c r="F9" s="43">
        <f>IFERROR(__xludf.DUMMYFUNCTION("""COMPUTED_VALUE"""),50.0)</f>
        <v>50</v>
      </c>
      <c r="G9" s="43">
        <f>IFERROR(__xludf.DUMMYFUNCTION("""COMPUTED_VALUE"""),1.0)</f>
        <v>1</v>
      </c>
      <c r="J9" s="44"/>
      <c r="K9" s="43">
        <f t="shared" si="2"/>
        <v>5</v>
      </c>
      <c r="L9" s="42" t="str">
        <f t="shared" ref="L9:S9" si="9">IFS(C9=1,"expl page",C9=20,"customise ch1",C9=15,"expl country filter",C9=22,"expl date filter",C9=9,"expl date filter",C9=6,"read db title",C9=5,"expl continent filter",C9=21,"use country filter",C9=46,"read ch1",C9=8,"expl continent filter",C9=60,"read db title",C9=3,"read ch1",C9=16,"use country filter",C9=23,"navigate country filter",C9=2,"use date filter",C9=30,"use date filter",C9=50,"read aTitle",C9=14,"use continent filter",C9=10,"expl custom selector",C9=31,"use date filter",C9=17,"use continent filter",C9=25,"use country filter",C9=11,"use custom selector",C9=40,"customise &amp; read aTable",C9=12,"use custom selector",C9="","")</f>
        <v>expl page</v>
      </c>
      <c r="M9" s="43" t="str">
        <f t="shared" si="9"/>
        <v>read db title</v>
      </c>
      <c r="N9" s="43" t="str">
        <f t="shared" si="9"/>
        <v>read db title</v>
      </c>
      <c r="O9" s="43" t="str">
        <f t="shared" si="9"/>
        <v>read aTitle</v>
      </c>
      <c r="P9" s="43" t="str">
        <f t="shared" si="9"/>
        <v>expl page</v>
      </c>
      <c r="Q9" s="43" t="str">
        <f t="shared" si="9"/>
        <v/>
      </c>
      <c r="R9" s="43" t="str">
        <f t="shared" si="9"/>
        <v/>
      </c>
      <c r="S9" s="44" t="str">
        <f t="shared" si="9"/>
        <v/>
      </c>
      <c r="T9" s="45">
        <v>5.0</v>
      </c>
      <c r="U9" s="46" t="s">
        <v>127</v>
      </c>
      <c r="V9" s="46" t="s">
        <v>348</v>
      </c>
    </row>
    <row r="10">
      <c r="A10" s="38" t="s">
        <v>349</v>
      </c>
      <c r="B10" s="10">
        <v>31.0</v>
      </c>
      <c r="C10" s="42">
        <f>IFERROR(__xludf.DUMMYFUNCTION("split(A10,"","")"),1.0)</f>
        <v>1</v>
      </c>
      <c r="D10" s="43">
        <f>IFERROR(__xludf.DUMMYFUNCTION("""COMPUTED_VALUE"""),1.0)</f>
        <v>1</v>
      </c>
      <c r="E10" s="43">
        <f>IFERROR(__xludf.DUMMYFUNCTION("""COMPUTED_VALUE"""),6.0)</f>
        <v>6</v>
      </c>
      <c r="F10" s="43">
        <f>IFERROR(__xludf.DUMMYFUNCTION("""COMPUTED_VALUE"""),60.0)</f>
        <v>60</v>
      </c>
      <c r="G10" s="43">
        <f>IFERROR(__xludf.DUMMYFUNCTION("""COMPUTED_VALUE"""),1.0)</f>
        <v>1</v>
      </c>
      <c r="J10" s="44"/>
      <c r="K10" s="43">
        <f t="shared" si="2"/>
        <v>5</v>
      </c>
      <c r="L10" s="42" t="str">
        <f t="shared" ref="L10:S10" si="10">IFS(C10=1,"expl page",C10=20,"customise ch1",C10=15,"expl country filter",C10=22,"expl date filter",C10=9,"expl date filter",C10=6,"read db title",C10=5,"expl continent filter",C10=21,"use country filter",C10=46,"read ch1",C10=8,"expl continent filter",C10=60,"read db title",C10=3,"read ch1",C10=16,"use country filter",C10=23,"navigate country filter",C10=2,"use date filter",C10=30,"use date filter",C10=50,"read aTitle",C10=14,"use continent filter",C10=10,"expl custom selector",C10=31,"use date filter",C10=17,"use continent filter",C10=25,"use country filter",C10=11,"use custom selector",C10=40,"customise &amp; read aTable",C10=12,"use custom selector",C10="","")</f>
        <v>expl page</v>
      </c>
      <c r="M10" s="43" t="str">
        <f t="shared" si="10"/>
        <v>expl page</v>
      </c>
      <c r="N10" s="43" t="str">
        <f t="shared" si="10"/>
        <v>read db title</v>
      </c>
      <c r="O10" s="43" t="str">
        <f t="shared" si="10"/>
        <v>read db title</v>
      </c>
      <c r="P10" s="43" t="str">
        <f t="shared" si="10"/>
        <v>expl page</v>
      </c>
      <c r="Q10" s="43" t="str">
        <f t="shared" si="10"/>
        <v/>
      </c>
      <c r="R10" s="43" t="str">
        <f t="shared" si="10"/>
        <v/>
      </c>
      <c r="S10" s="44" t="str">
        <f t="shared" si="10"/>
        <v/>
      </c>
      <c r="T10" s="45">
        <v>21.0</v>
      </c>
      <c r="U10" s="46" t="s">
        <v>111</v>
      </c>
      <c r="V10" s="46" t="s">
        <v>62</v>
      </c>
    </row>
    <row r="11">
      <c r="A11" s="38" t="s">
        <v>350</v>
      </c>
      <c r="B11" s="10">
        <v>31.0</v>
      </c>
      <c r="C11" s="42">
        <f>IFERROR(__xludf.DUMMYFUNCTION("split(A11,"","")"),15.0)</f>
        <v>15</v>
      </c>
      <c r="D11" s="43">
        <f>IFERROR(__xludf.DUMMYFUNCTION("""COMPUTED_VALUE"""),16.0)</f>
        <v>16</v>
      </c>
      <c r="E11" s="43">
        <f>IFERROR(__xludf.DUMMYFUNCTION("""COMPUTED_VALUE"""),15.0)</f>
        <v>15</v>
      </c>
      <c r="F11" s="43">
        <f>IFERROR(__xludf.DUMMYFUNCTION("""COMPUTED_VALUE"""),20.0)</f>
        <v>20</v>
      </c>
      <c r="G11" s="43">
        <f>IFERROR(__xludf.DUMMYFUNCTION("""COMPUTED_VALUE"""),1.0)</f>
        <v>1</v>
      </c>
      <c r="J11" s="44"/>
      <c r="K11" s="43">
        <f t="shared" si="2"/>
        <v>5</v>
      </c>
      <c r="L11" s="42" t="str">
        <f t="shared" ref="L11:S11" si="11">IFS(C11=1,"expl page",C11=20,"customise ch1",C11=15,"expl country filter",C11=22,"expl date filter",C11=9,"expl date filter",C11=6,"read db title",C11=5,"expl continent filter",C11=21,"use country filter",C11=46,"read ch1",C11=8,"expl continent filter",C11=60,"read db title",C11=3,"read ch1",C11=16,"use country filter",C11=23,"navigate country filter",C11=2,"use date filter",C11=30,"use date filter",C11=50,"read aTitle",C11=14,"use continent filter",C11=10,"expl custom selector",C11=31,"use date filter",C11=17,"use continent filter",C11=25,"use country filter",C11=11,"use custom selector",C11=40,"customise &amp; read aTable",C11=12,"use custom selector",C11="","")</f>
        <v>expl country filter</v>
      </c>
      <c r="M11" s="43" t="str">
        <f t="shared" si="11"/>
        <v>use country filter</v>
      </c>
      <c r="N11" s="43" t="str">
        <f t="shared" si="11"/>
        <v>expl country filter</v>
      </c>
      <c r="O11" s="43" t="str">
        <f t="shared" si="11"/>
        <v>customise ch1</v>
      </c>
      <c r="P11" s="43" t="str">
        <f t="shared" si="11"/>
        <v>expl page</v>
      </c>
      <c r="Q11" s="43" t="str">
        <f t="shared" si="11"/>
        <v/>
      </c>
      <c r="R11" s="43" t="str">
        <f t="shared" si="11"/>
        <v/>
      </c>
      <c r="S11" s="44" t="str">
        <f t="shared" si="11"/>
        <v/>
      </c>
      <c r="T11" s="45">
        <v>46.0</v>
      </c>
      <c r="U11" s="46" t="s">
        <v>351</v>
      </c>
      <c r="V11" s="46" t="s">
        <v>271</v>
      </c>
    </row>
    <row r="12">
      <c r="A12" s="38" t="s">
        <v>352</v>
      </c>
      <c r="B12" s="10">
        <v>31.0</v>
      </c>
      <c r="C12" s="42">
        <f>IFERROR(__xludf.DUMMYFUNCTION("split(A12,"","")"),22.0)</f>
        <v>22</v>
      </c>
      <c r="D12" s="43">
        <f>IFERROR(__xludf.DUMMYFUNCTION("""COMPUTED_VALUE"""),21.0)</f>
        <v>21</v>
      </c>
      <c r="E12" s="43">
        <f>IFERROR(__xludf.DUMMYFUNCTION("""COMPUTED_VALUE"""),22.0)</f>
        <v>22</v>
      </c>
      <c r="F12" s="43">
        <f>IFERROR(__xludf.DUMMYFUNCTION("""COMPUTED_VALUE"""),15.0)</f>
        <v>15</v>
      </c>
      <c r="G12" s="43">
        <f>IFERROR(__xludf.DUMMYFUNCTION("""COMPUTED_VALUE"""),15.0)</f>
        <v>15</v>
      </c>
      <c r="H12" s="43">
        <f>IFERROR(__xludf.DUMMYFUNCTION("""COMPUTED_VALUE"""),15.0)</f>
        <v>15</v>
      </c>
      <c r="J12" s="44"/>
      <c r="K12" s="43">
        <f t="shared" si="2"/>
        <v>6</v>
      </c>
      <c r="L12" s="42" t="str">
        <f t="shared" ref="L12:S12" si="12">IFS(C12=1,"expl page",C12=20,"customise ch1",C12=15,"expl country filter",C12=22,"expl date filter",C12=9,"expl date filter",C12=6,"read db title",C12=5,"expl continent filter",C12=21,"use country filter",C12=46,"read ch1",C12=8,"expl continent filter",C12=60,"read db title",C12=3,"read ch1",C12=16,"use country filter",C12=23,"navigate country filter",C12=2,"use date filter",C12=30,"use date filter",C12=50,"read aTitle",C12=14,"use continent filter",C12=10,"expl custom selector",C12=31,"use date filter",C12=17,"use continent filter",C12=25,"use country filter",C12=11,"use custom selector",C12=40,"customise &amp; read aTable",C12=12,"use custom selector",C12="","")</f>
        <v>expl date filter</v>
      </c>
      <c r="M12" s="43" t="str">
        <f t="shared" si="12"/>
        <v>use country filter</v>
      </c>
      <c r="N12" s="43" t="str">
        <f t="shared" si="12"/>
        <v>expl date filter</v>
      </c>
      <c r="O12" s="43" t="str">
        <f t="shared" si="12"/>
        <v>expl country filter</v>
      </c>
      <c r="P12" s="43" t="str">
        <f t="shared" si="12"/>
        <v>expl country filter</v>
      </c>
      <c r="Q12" s="43" t="str">
        <f t="shared" si="12"/>
        <v>expl country filter</v>
      </c>
      <c r="R12" s="43" t="str">
        <f t="shared" si="12"/>
        <v/>
      </c>
      <c r="S12" s="44" t="str">
        <f t="shared" si="12"/>
        <v/>
      </c>
      <c r="T12" s="45">
        <v>8.0</v>
      </c>
      <c r="U12" s="46" t="s">
        <v>115</v>
      </c>
      <c r="V12" s="46" t="s">
        <v>348</v>
      </c>
    </row>
    <row r="13">
      <c r="A13" s="38" t="s">
        <v>353</v>
      </c>
      <c r="B13" s="10">
        <v>30.0</v>
      </c>
      <c r="C13" s="42">
        <f>IFERROR(__xludf.DUMMYFUNCTION("split(A13,"","")"),1.0)</f>
        <v>1</v>
      </c>
      <c r="D13" s="43">
        <f>IFERROR(__xludf.DUMMYFUNCTION("""COMPUTED_VALUE"""),60.0)</f>
        <v>60</v>
      </c>
      <c r="E13" s="43">
        <f>IFERROR(__xludf.DUMMYFUNCTION("""COMPUTED_VALUE"""),6.0)</f>
        <v>6</v>
      </c>
      <c r="F13" s="43">
        <f>IFERROR(__xludf.DUMMYFUNCTION("""COMPUTED_VALUE"""),1.0)</f>
        <v>1</v>
      </c>
      <c r="J13" s="44"/>
      <c r="K13" s="43">
        <f t="shared" si="2"/>
        <v>4</v>
      </c>
      <c r="L13" s="42" t="str">
        <f t="shared" ref="L13:S13" si="13">IFS(C13=1,"expl page",C13=20,"customise ch1",C13=15,"expl country filter",C13=22,"expl date filter",C13=9,"expl date filter",C13=6,"read db title",C13=5,"expl continent filter",C13=21,"use country filter",C13=46,"read ch1",C13=8,"expl continent filter",C13=60,"read db title",C13=3,"read ch1",C13=16,"use country filter",C13=23,"navigate country filter",C13=2,"use date filter",C13=30,"use date filter",C13=50,"read aTitle",C13=14,"use continent filter",C13=10,"expl custom selector",C13=31,"use date filter",C13=17,"use continent filter",C13=25,"use country filter",C13=11,"use custom selector",C13=40,"customise &amp; read aTable",C13=12,"use custom selector",C13="","")</f>
        <v>expl page</v>
      </c>
      <c r="M13" s="43" t="str">
        <f t="shared" si="13"/>
        <v>read db title</v>
      </c>
      <c r="N13" s="43" t="str">
        <f t="shared" si="13"/>
        <v>read db title</v>
      </c>
      <c r="O13" s="43" t="str">
        <f t="shared" si="13"/>
        <v>expl page</v>
      </c>
      <c r="P13" s="43" t="str">
        <f t="shared" si="13"/>
        <v/>
      </c>
      <c r="Q13" s="43" t="str">
        <f t="shared" si="13"/>
        <v/>
      </c>
      <c r="R13" s="43" t="str">
        <f t="shared" si="13"/>
        <v/>
      </c>
      <c r="S13" s="44" t="str">
        <f t="shared" si="13"/>
        <v/>
      </c>
      <c r="T13" s="45">
        <v>60.0</v>
      </c>
      <c r="U13" s="46" t="s">
        <v>76</v>
      </c>
      <c r="V13" s="46" t="s">
        <v>77</v>
      </c>
    </row>
    <row r="14">
      <c r="A14" s="38" t="s">
        <v>354</v>
      </c>
      <c r="B14" s="10">
        <v>30.0</v>
      </c>
      <c r="C14" s="42">
        <f>IFERROR(__xludf.DUMMYFUNCTION("split(A14,"","")"),1.0)</f>
        <v>1</v>
      </c>
      <c r="D14" s="43">
        <f>IFERROR(__xludf.DUMMYFUNCTION("""COMPUTED_VALUE"""),1.0)</f>
        <v>1</v>
      </c>
      <c r="E14" s="43">
        <f>IFERROR(__xludf.DUMMYFUNCTION("""COMPUTED_VALUE"""),60.0)</f>
        <v>60</v>
      </c>
      <c r="F14" s="43">
        <f>IFERROR(__xludf.DUMMYFUNCTION("""COMPUTED_VALUE"""),1.0)</f>
        <v>1</v>
      </c>
      <c r="J14" s="44"/>
      <c r="K14" s="43">
        <f t="shared" si="2"/>
        <v>4</v>
      </c>
      <c r="L14" s="42" t="str">
        <f t="shared" ref="L14:S14" si="14">IFS(C14=1,"expl page",C14=20,"customise ch1",C14=15,"expl country filter",C14=22,"expl date filter",C14=9,"expl date filter",C14=6,"read db title",C14=5,"expl continent filter",C14=21,"use country filter",C14=46,"read ch1",C14=8,"expl continent filter",C14=60,"read db title",C14=3,"read ch1",C14=16,"use country filter",C14=23,"navigate country filter",C14=2,"use date filter",C14=30,"use date filter",C14=50,"read aTitle",C14=14,"use continent filter",C14=10,"expl custom selector",C14=31,"use date filter",C14=17,"use continent filter",C14=25,"use country filter",C14=11,"use custom selector",C14=40,"customise &amp; read aTable",C14=12,"use custom selector",C14="","")</f>
        <v>expl page</v>
      </c>
      <c r="M14" s="43" t="str">
        <f t="shared" si="14"/>
        <v>expl page</v>
      </c>
      <c r="N14" s="43" t="str">
        <f t="shared" si="14"/>
        <v>read db title</v>
      </c>
      <c r="O14" s="43" t="str">
        <f t="shared" si="14"/>
        <v>expl page</v>
      </c>
      <c r="P14" s="43" t="str">
        <f t="shared" si="14"/>
        <v/>
      </c>
      <c r="Q14" s="43" t="str">
        <f t="shared" si="14"/>
        <v/>
      </c>
      <c r="R14" s="43" t="str">
        <f t="shared" si="14"/>
        <v/>
      </c>
      <c r="S14" s="44" t="str">
        <f t="shared" si="14"/>
        <v/>
      </c>
      <c r="T14" s="45">
        <v>3.0</v>
      </c>
      <c r="U14" s="46" t="s">
        <v>355</v>
      </c>
      <c r="V14" s="46" t="s">
        <v>271</v>
      </c>
    </row>
    <row r="15">
      <c r="A15" s="38" t="s">
        <v>356</v>
      </c>
      <c r="B15" s="10">
        <v>30.0</v>
      </c>
      <c r="C15" s="42">
        <f>IFERROR(__xludf.DUMMYFUNCTION("split(A15,"","")"),1.0)</f>
        <v>1</v>
      </c>
      <c r="D15" s="43">
        <f>IFERROR(__xludf.DUMMYFUNCTION("""COMPUTED_VALUE"""),6.0)</f>
        <v>6</v>
      </c>
      <c r="E15" s="43">
        <f>IFERROR(__xludf.DUMMYFUNCTION("""COMPUTED_VALUE"""),50.0)</f>
        <v>50</v>
      </c>
      <c r="F15" s="43">
        <f>IFERROR(__xludf.DUMMYFUNCTION("""COMPUTED_VALUE"""),1.0)</f>
        <v>1</v>
      </c>
      <c r="J15" s="44"/>
      <c r="K15" s="43">
        <f t="shared" si="2"/>
        <v>4</v>
      </c>
      <c r="L15" s="42" t="str">
        <f t="shared" ref="L15:S15" si="15">IFS(C15=1,"expl page",C15=20,"customise ch1",C15=15,"expl country filter",C15=22,"expl date filter",C15=9,"expl date filter",C15=6,"read db title",C15=5,"expl continent filter",C15=21,"use country filter",C15=46,"read ch1",C15=8,"expl continent filter",C15=60,"read db title",C15=3,"read ch1",C15=16,"use country filter",C15=23,"navigate country filter",C15=2,"use date filter",C15=30,"use date filter",C15=50,"read aTitle",C15=14,"use continent filter",C15=10,"expl custom selector",C15=31,"use date filter",C15=17,"use continent filter",C15=25,"use country filter",C15=11,"use custom selector",C15=40,"customise &amp; read aTable",C15=12,"use custom selector",C15="","")</f>
        <v>expl page</v>
      </c>
      <c r="M15" s="43" t="str">
        <f t="shared" si="15"/>
        <v>read db title</v>
      </c>
      <c r="N15" s="43" t="str">
        <f t="shared" si="15"/>
        <v>read aTitle</v>
      </c>
      <c r="O15" s="43" t="str">
        <f t="shared" si="15"/>
        <v>expl page</v>
      </c>
      <c r="P15" s="43" t="str">
        <f t="shared" si="15"/>
        <v/>
      </c>
      <c r="Q15" s="43" t="str">
        <f t="shared" si="15"/>
        <v/>
      </c>
      <c r="R15" s="43" t="str">
        <f t="shared" si="15"/>
        <v/>
      </c>
      <c r="S15" s="44" t="str">
        <f t="shared" si="15"/>
        <v/>
      </c>
      <c r="T15" s="45">
        <v>16.0</v>
      </c>
      <c r="U15" s="46" t="s">
        <v>61</v>
      </c>
      <c r="V15" s="46" t="s">
        <v>62</v>
      </c>
    </row>
    <row r="16">
      <c r="A16" s="38" t="s">
        <v>357</v>
      </c>
      <c r="B16" s="10">
        <v>30.0</v>
      </c>
      <c r="C16" s="42">
        <f>IFERROR(__xludf.DUMMYFUNCTION("split(A16,"","")"),1.0)</f>
        <v>1</v>
      </c>
      <c r="D16" s="43">
        <f>IFERROR(__xludf.DUMMYFUNCTION("""COMPUTED_VALUE"""),8.0)</f>
        <v>8</v>
      </c>
      <c r="E16" s="43">
        <f>IFERROR(__xludf.DUMMYFUNCTION("""COMPUTED_VALUE"""),15.0)</f>
        <v>15</v>
      </c>
      <c r="F16" s="43">
        <f>IFERROR(__xludf.DUMMYFUNCTION("""COMPUTED_VALUE"""),16.0)</f>
        <v>16</v>
      </c>
      <c r="G16" s="43">
        <f>IFERROR(__xludf.DUMMYFUNCTION("""COMPUTED_VALUE"""),17.0)</f>
        <v>17</v>
      </c>
      <c r="J16" s="44"/>
      <c r="K16" s="43">
        <f t="shared" si="2"/>
        <v>5</v>
      </c>
      <c r="L16" s="42" t="str">
        <f t="shared" ref="L16:S16" si="16">IFS(C16=1,"expl page",C16=20,"customise ch1",C16=15,"expl country filter",C16=22,"expl date filter",C16=9,"expl date filter",C16=6,"read db title",C16=5,"expl continent filter",C16=21,"use country filter",C16=46,"read ch1",C16=8,"expl continent filter",C16=60,"read db title",C16=3,"read ch1",C16=16,"use country filter",C16=23,"navigate country filter",C16=2,"use date filter",C16=30,"use date filter",C16=50,"read aTitle",C16=14,"use continent filter",C16=10,"expl custom selector",C16=31,"use date filter",C16=17,"use continent filter",C16=25,"use country filter",C16=11,"use custom selector",C16=40,"customise &amp; read aTable",C16=12,"use custom selector",C16="","")</f>
        <v>expl page</v>
      </c>
      <c r="M16" s="43" t="str">
        <f t="shared" si="16"/>
        <v>expl continent filter</v>
      </c>
      <c r="N16" s="43" t="str">
        <f t="shared" si="16"/>
        <v>expl country filter</v>
      </c>
      <c r="O16" s="43" t="str">
        <f t="shared" si="16"/>
        <v>use country filter</v>
      </c>
      <c r="P16" s="43" t="str">
        <f t="shared" si="16"/>
        <v>use continent filter</v>
      </c>
      <c r="Q16" s="43" t="str">
        <f t="shared" si="16"/>
        <v/>
      </c>
      <c r="R16" s="43" t="str">
        <f t="shared" si="16"/>
        <v/>
      </c>
      <c r="S16" s="44" t="str">
        <f t="shared" si="16"/>
        <v/>
      </c>
      <c r="T16" s="45">
        <v>23.0</v>
      </c>
      <c r="U16" s="46" t="s">
        <v>190</v>
      </c>
      <c r="V16" s="46" t="s">
        <v>191</v>
      </c>
    </row>
    <row r="17">
      <c r="A17" s="38" t="s">
        <v>358</v>
      </c>
      <c r="B17" s="10">
        <v>30.0</v>
      </c>
      <c r="C17" s="42">
        <f>IFERROR(__xludf.DUMMYFUNCTION("split(A17,"","")"),20.0)</f>
        <v>20</v>
      </c>
      <c r="D17" s="43">
        <f>IFERROR(__xludf.DUMMYFUNCTION("""COMPUTED_VALUE"""),1.0)</f>
        <v>1</v>
      </c>
      <c r="E17" s="43">
        <f>IFERROR(__xludf.DUMMYFUNCTION("""COMPUTED_VALUE"""),5.0)</f>
        <v>5</v>
      </c>
      <c r="F17" s="43">
        <f>IFERROR(__xludf.DUMMYFUNCTION("""COMPUTED_VALUE"""),1.0)</f>
        <v>1</v>
      </c>
      <c r="G17" s="43">
        <f>IFERROR(__xludf.DUMMYFUNCTION("""COMPUTED_VALUE"""),1.0)</f>
        <v>1</v>
      </c>
      <c r="J17" s="44"/>
      <c r="K17" s="43">
        <f t="shared" si="2"/>
        <v>5</v>
      </c>
      <c r="L17" s="42" t="str">
        <f t="shared" ref="L17:S17" si="17">IFS(C17=1,"expl page",C17=20,"customise ch1",C17=15,"expl country filter",C17=22,"expl date filter",C17=9,"expl date filter",C17=6,"read db title",C17=5,"expl continent filter",C17=21,"use country filter",C17=46,"read ch1",C17=8,"expl continent filter",C17=60,"read db title",C17=3,"read ch1",C17=16,"use country filter",C17=23,"navigate country filter",C17=2,"use date filter",C17=30,"use date filter",C17=50,"read aTitle",C17=14,"use continent filter",C17=10,"expl custom selector",C17=31,"use date filter",C17=17,"use continent filter",C17=25,"use country filter",C17=11,"use custom selector",C17=40,"customise &amp; read aTable",C17=12,"use custom selector",C17="","")</f>
        <v>customise ch1</v>
      </c>
      <c r="M17" s="43" t="str">
        <f t="shared" si="17"/>
        <v>expl page</v>
      </c>
      <c r="N17" s="43" t="str">
        <f t="shared" si="17"/>
        <v>expl continent filter</v>
      </c>
      <c r="O17" s="43" t="str">
        <f t="shared" si="17"/>
        <v>expl page</v>
      </c>
      <c r="P17" s="43" t="str">
        <f t="shared" si="17"/>
        <v>expl page</v>
      </c>
      <c r="Q17" s="43" t="str">
        <f t="shared" si="17"/>
        <v/>
      </c>
      <c r="R17" s="43" t="str">
        <f t="shared" si="17"/>
        <v/>
      </c>
      <c r="S17" s="44" t="str">
        <f t="shared" si="17"/>
        <v/>
      </c>
      <c r="T17" s="45">
        <v>2.0</v>
      </c>
      <c r="U17" s="46" t="s">
        <v>359</v>
      </c>
      <c r="V17" s="46" t="s">
        <v>281</v>
      </c>
    </row>
    <row r="18">
      <c r="A18" s="38" t="s">
        <v>360</v>
      </c>
      <c r="B18" s="10">
        <v>30.0</v>
      </c>
      <c r="C18" s="42">
        <f>IFERROR(__xludf.DUMMYFUNCTION("split(A18,"","")"),1.0)</f>
        <v>1</v>
      </c>
      <c r="D18" s="43">
        <f>IFERROR(__xludf.DUMMYFUNCTION("""COMPUTED_VALUE"""),5.0)</f>
        <v>5</v>
      </c>
      <c r="E18" s="43">
        <f>IFERROR(__xludf.DUMMYFUNCTION("""COMPUTED_VALUE"""),1.0)</f>
        <v>1</v>
      </c>
      <c r="F18" s="43">
        <f>IFERROR(__xludf.DUMMYFUNCTION("""COMPUTED_VALUE"""),6.0)</f>
        <v>6</v>
      </c>
      <c r="G18" s="43">
        <f>IFERROR(__xludf.DUMMYFUNCTION("""COMPUTED_VALUE"""),1.0)</f>
        <v>1</v>
      </c>
      <c r="J18" s="44"/>
      <c r="K18" s="43">
        <f t="shared" si="2"/>
        <v>5</v>
      </c>
      <c r="L18" s="42" t="str">
        <f t="shared" ref="L18:S18" si="18">IFS(C18=1,"expl page",C18=20,"customise ch1",C18=15,"expl country filter",C18=22,"expl date filter",C18=9,"expl date filter",C18=6,"read db title",C18=5,"expl continent filter",C18=21,"use country filter",C18=46,"read ch1",C18=8,"expl continent filter",C18=60,"read db title",C18=3,"read ch1",C18=16,"use country filter",C18=23,"navigate country filter",C18=2,"use date filter",C18=30,"use date filter",C18=50,"read aTitle",C18=14,"use continent filter",C18=10,"expl custom selector",C18=31,"use date filter",C18=17,"use continent filter",C18=25,"use country filter",C18=11,"use custom selector",C18=40,"customise &amp; read aTable",C18=12,"use custom selector",C18="","")</f>
        <v>expl page</v>
      </c>
      <c r="M18" s="43" t="str">
        <f t="shared" si="18"/>
        <v>expl continent filter</v>
      </c>
      <c r="N18" s="43" t="str">
        <f t="shared" si="18"/>
        <v>expl page</v>
      </c>
      <c r="O18" s="43" t="str">
        <f t="shared" si="18"/>
        <v>read db title</v>
      </c>
      <c r="P18" s="43" t="str">
        <f t="shared" si="18"/>
        <v>expl page</v>
      </c>
      <c r="Q18" s="43" t="str">
        <f t="shared" si="18"/>
        <v/>
      </c>
      <c r="R18" s="43" t="str">
        <f t="shared" si="18"/>
        <v/>
      </c>
      <c r="S18" s="44" t="str">
        <f t="shared" si="18"/>
        <v/>
      </c>
      <c r="T18" s="45">
        <v>30.0</v>
      </c>
      <c r="U18" s="46" t="s">
        <v>361</v>
      </c>
      <c r="V18" s="46" t="s">
        <v>281</v>
      </c>
    </row>
    <row r="19">
      <c r="A19" s="38" t="s">
        <v>362</v>
      </c>
      <c r="B19" s="10">
        <v>30.0</v>
      </c>
      <c r="C19" s="42">
        <f>IFERROR(__xludf.DUMMYFUNCTION("split(A19,"","")"),15.0)</f>
        <v>15</v>
      </c>
      <c r="D19" s="43">
        <f>IFERROR(__xludf.DUMMYFUNCTION("""COMPUTED_VALUE"""),23.0)</f>
        <v>23</v>
      </c>
      <c r="E19" s="43">
        <f>IFERROR(__xludf.DUMMYFUNCTION("""COMPUTED_VALUE"""),15.0)</f>
        <v>15</v>
      </c>
      <c r="F19" s="43">
        <f>IFERROR(__xludf.DUMMYFUNCTION("""COMPUTED_VALUE"""),16.0)</f>
        <v>16</v>
      </c>
      <c r="G19" s="43">
        <f>IFERROR(__xludf.DUMMYFUNCTION("""COMPUTED_VALUE"""),25.0)</f>
        <v>25</v>
      </c>
      <c r="H19" s="43">
        <f>IFERROR(__xludf.DUMMYFUNCTION("""COMPUTED_VALUE"""),15.0)</f>
        <v>15</v>
      </c>
      <c r="J19" s="44"/>
      <c r="K19" s="43">
        <f t="shared" si="2"/>
        <v>6</v>
      </c>
      <c r="L19" s="42" t="str">
        <f t="shared" ref="L19:S19" si="19">IFS(C19=1,"expl page",C19=20,"customise ch1",C19=15,"expl country filter",C19=22,"expl date filter",C19=9,"expl date filter",C19=6,"read db title",C19=5,"expl continent filter",C19=21,"use country filter",C19=46,"read ch1",C19=8,"expl continent filter",C19=60,"read db title",C19=3,"read ch1",C19=16,"use country filter",C19=23,"navigate country filter",C19=2,"use date filter",C19=30,"use date filter",C19=50,"read aTitle",C19=14,"use continent filter",C19=10,"expl custom selector",C19=31,"use date filter",C19=17,"use continent filter",C19=25,"use country filter",C19=11,"use custom selector",C19=40,"customise &amp; read aTable",C19=12,"use custom selector",C19="","")</f>
        <v>expl country filter</v>
      </c>
      <c r="M19" s="43" t="str">
        <f t="shared" si="19"/>
        <v>navigate country filter</v>
      </c>
      <c r="N19" s="43" t="str">
        <f t="shared" si="19"/>
        <v>expl country filter</v>
      </c>
      <c r="O19" s="43" t="str">
        <f t="shared" si="19"/>
        <v>use country filter</v>
      </c>
      <c r="P19" s="43" t="str">
        <f t="shared" si="19"/>
        <v>use country filter</v>
      </c>
      <c r="Q19" s="43" t="str">
        <f t="shared" si="19"/>
        <v>expl country filter</v>
      </c>
      <c r="R19" s="43" t="str">
        <f t="shared" si="19"/>
        <v/>
      </c>
      <c r="S19" s="44" t="str">
        <f t="shared" si="19"/>
        <v/>
      </c>
      <c r="T19" s="45">
        <v>50.0</v>
      </c>
      <c r="U19" s="46" t="s">
        <v>80</v>
      </c>
      <c r="V19" s="46" t="s">
        <v>72</v>
      </c>
    </row>
    <row r="20">
      <c r="A20" s="38" t="s">
        <v>363</v>
      </c>
      <c r="B20" s="10">
        <v>30.0</v>
      </c>
      <c r="C20" s="42">
        <f>IFERROR(__xludf.DUMMYFUNCTION("split(A20,"","")"),15.0)</f>
        <v>15</v>
      </c>
      <c r="D20" s="43">
        <f>IFERROR(__xludf.DUMMYFUNCTION("""COMPUTED_VALUE"""),23.0)</f>
        <v>23</v>
      </c>
      <c r="E20" s="43">
        <f>IFERROR(__xludf.DUMMYFUNCTION("""COMPUTED_VALUE"""),15.0)</f>
        <v>15</v>
      </c>
      <c r="F20" s="43">
        <f>IFERROR(__xludf.DUMMYFUNCTION("""COMPUTED_VALUE"""),15.0)</f>
        <v>15</v>
      </c>
      <c r="G20" s="43">
        <f>IFERROR(__xludf.DUMMYFUNCTION("""COMPUTED_VALUE"""),16.0)</f>
        <v>16</v>
      </c>
      <c r="H20" s="43">
        <f>IFERROR(__xludf.DUMMYFUNCTION("""COMPUTED_VALUE"""),25.0)</f>
        <v>25</v>
      </c>
      <c r="J20" s="44"/>
      <c r="K20" s="43">
        <f t="shared" si="2"/>
        <v>6</v>
      </c>
      <c r="L20" s="42" t="str">
        <f t="shared" ref="L20:S20" si="20">IFS(C20=1,"expl page",C20=20,"customise ch1",C20=15,"expl country filter",C20=22,"expl date filter",C20=9,"expl date filter",C20=6,"read db title",C20=5,"expl continent filter",C20=21,"use country filter",C20=46,"read ch1",C20=8,"expl continent filter",C20=60,"read db title",C20=3,"read ch1",C20=16,"use country filter",C20=23,"navigate country filter",C20=2,"use date filter",C20=30,"use date filter",C20=50,"read aTitle",C20=14,"use continent filter",C20=10,"expl custom selector",C20=31,"use date filter",C20=17,"use continent filter",C20=25,"use country filter",C20=11,"use custom selector",C20=40,"customise &amp; read aTable",C20=12,"use custom selector",C20="","")</f>
        <v>expl country filter</v>
      </c>
      <c r="M20" s="43" t="str">
        <f t="shared" si="20"/>
        <v>navigate country filter</v>
      </c>
      <c r="N20" s="43" t="str">
        <f t="shared" si="20"/>
        <v>expl country filter</v>
      </c>
      <c r="O20" s="43" t="str">
        <f t="shared" si="20"/>
        <v>expl country filter</v>
      </c>
      <c r="P20" s="43" t="str">
        <f t="shared" si="20"/>
        <v>use country filter</v>
      </c>
      <c r="Q20" s="43" t="str">
        <f t="shared" si="20"/>
        <v>use country filter</v>
      </c>
      <c r="R20" s="43" t="str">
        <f t="shared" si="20"/>
        <v/>
      </c>
      <c r="S20" s="44" t="str">
        <f t="shared" si="20"/>
        <v/>
      </c>
      <c r="T20" s="45">
        <v>14.0</v>
      </c>
      <c r="U20" s="46" t="s">
        <v>122</v>
      </c>
      <c r="V20" s="46" t="s">
        <v>123</v>
      </c>
    </row>
    <row r="21">
      <c r="A21" s="38" t="s">
        <v>364</v>
      </c>
      <c r="B21" s="10">
        <v>30.0</v>
      </c>
      <c r="C21" s="42">
        <f>IFERROR(__xludf.DUMMYFUNCTION("split(A21,"","")"),15.0)</f>
        <v>15</v>
      </c>
      <c r="D21" s="43">
        <f>IFERROR(__xludf.DUMMYFUNCTION("""COMPUTED_VALUE"""),15.0)</f>
        <v>15</v>
      </c>
      <c r="E21" s="43">
        <f>IFERROR(__xludf.DUMMYFUNCTION("""COMPUTED_VALUE"""),15.0)</f>
        <v>15</v>
      </c>
      <c r="F21" s="43">
        <f>IFERROR(__xludf.DUMMYFUNCTION("""COMPUTED_VALUE"""),16.0)</f>
        <v>16</v>
      </c>
      <c r="G21" s="43">
        <f>IFERROR(__xludf.DUMMYFUNCTION("""COMPUTED_VALUE"""),25.0)</f>
        <v>25</v>
      </c>
      <c r="H21" s="43">
        <f>IFERROR(__xludf.DUMMYFUNCTION("""COMPUTED_VALUE"""),15.0)</f>
        <v>15</v>
      </c>
      <c r="J21" s="44"/>
      <c r="K21" s="43">
        <f t="shared" si="2"/>
        <v>6</v>
      </c>
      <c r="L21" s="42" t="str">
        <f t="shared" ref="L21:S21" si="21">IFS(C21=1,"expl page",C21=20,"customise ch1",C21=15,"expl country filter",C21=22,"expl date filter",C21=9,"expl date filter",C21=6,"read db title",C21=5,"expl continent filter",C21=21,"use country filter",C21=46,"read ch1",C21=8,"expl continent filter",C21=60,"read db title",C21=3,"read ch1",C21=16,"use country filter",C21=23,"navigate country filter",C21=2,"use date filter",C21=30,"use date filter",C21=50,"read aTitle",C21=14,"use continent filter",C21=10,"expl custom selector",C21=31,"use date filter",C21=17,"use continent filter",C21=25,"use country filter",C21=11,"use custom selector",C21=40,"customise &amp; read aTable",C21=12,"use custom selector",C21="","")</f>
        <v>expl country filter</v>
      </c>
      <c r="M21" s="43" t="str">
        <f t="shared" si="21"/>
        <v>expl country filter</v>
      </c>
      <c r="N21" s="43" t="str">
        <f t="shared" si="21"/>
        <v>expl country filter</v>
      </c>
      <c r="O21" s="43" t="str">
        <f t="shared" si="21"/>
        <v>use country filter</v>
      </c>
      <c r="P21" s="43" t="str">
        <f t="shared" si="21"/>
        <v>use country filter</v>
      </c>
      <c r="Q21" s="43" t="str">
        <f t="shared" si="21"/>
        <v>expl country filter</v>
      </c>
      <c r="R21" s="43" t="str">
        <f t="shared" si="21"/>
        <v/>
      </c>
      <c r="S21" s="44" t="str">
        <f t="shared" si="21"/>
        <v/>
      </c>
      <c r="T21" s="45">
        <v>10.0</v>
      </c>
      <c r="U21" s="46" t="s">
        <v>365</v>
      </c>
      <c r="V21" s="46" t="s">
        <v>366</v>
      </c>
    </row>
    <row r="22">
      <c r="A22" s="38" t="s">
        <v>367</v>
      </c>
      <c r="B22" s="10">
        <v>30.0</v>
      </c>
      <c r="C22" s="42">
        <f>IFERROR(__xludf.DUMMYFUNCTION("split(A22,"","")"),1.0)</f>
        <v>1</v>
      </c>
      <c r="D22" s="43">
        <f>IFERROR(__xludf.DUMMYFUNCTION("""COMPUTED_VALUE"""),22.0)</f>
        <v>22</v>
      </c>
      <c r="E22" s="43">
        <f>IFERROR(__xludf.DUMMYFUNCTION("""COMPUTED_VALUE"""),21.0)</f>
        <v>21</v>
      </c>
      <c r="F22" s="43">
        <f>IFERROR(__xludf.DUMMYFUNCTION("""COMPUTED_VALUE"""),22.0)</f>
        <v>22</v>
      </c>
      <c r="G22" s="43">
        <f>IFERROR(__xludf.DUMMYFUNCTION("""COMPUTED_VALUE"""),15.0)</f>
        <v>15</v>
      </c>
      <c r="H22" s="43">
        <f>IFERROR(__xludf.DUMMYFUNCTION("""COMPUTED_VALUE"""),15.0)</f>
        <v>15</v>
      </c>
      <c r="J22" s="44"/>
      <c r="K22" s="43">
        <f t="shared" si="2"/>
        <v>6</v>
      </c>
      <c r="L22" s="42" t="str">
        <f t="shared" ref="L22:S22" si="22">IFS(C22=1,"expl page",C22=20,"customise ch1",C22=15,"expl country filter",C22=22,"expl date filter",C22=9,"expl date filter",C22=6,"read db title",C22=5,"expl continent filter",C22=21,"use country filter",C22=46,"read ch1",C22=8,"expl continent filter",C22=60,"read db title",C22=3,"read ch1",C22=16,"use country filter",C22=23,"navigate country filter",C22=2,"use date filter",C22=30,"use date filter",C22=50,"read aTitle",C22=14,"use continent filter",C22=10,"expl custom selector",C22=31,"use date filter",C22=17,"use continent filter",C22=25,"use country filter",C22=11,"use custom selector",C22=40,"customise &amp; read aTable",C22=12,"use custom selector",C22="","")</f>
        <v>expl page</v>
      </c>
      <c r="M22" s="43" t="str">
        <f t="shared" si="22"/>
        <v>expl date filter</v>
      </c>
      <c r="N22" s="43" t="str">
        <f t="shared" si="22"/>
        <v>use country filter</v>
      </c>
      <c r="O22" s="43" t="str">
        <f t="shared" si="22"/>
        <v>expl date filter</v>
      </c>
      <c r="P22" s="43" t="str">
        <f t="shared" si="22"/>
        <v>expl country filter</v>
      </c>
      <c r="Q22" s="43" t="str">
        <f t="shared" si="22"/>
        <v>expl country filter</v>
      </c>
      <c r="R22" s="43" t="str">
        <f t="shared" si="22"/>
        <v/>
      </c>
      <c r="S22" s="44" t="str">
        <f t="shared" si="22"/>
        <v/>
      </c>
      <c r="T22" s="45">
        <v>31.0</v>
      </c>
      <c r="U22" s="46" t="s">
        <v>368</v>
      </c>
      <c r="V22" s="46" t="s">
        <v>281</v>
      </c>
    </row>
    <row r="23">
      <c r="A23" s="70" t="s">
        <v>369</v>
      </c>
      <c r="B23" s="10">
        <v>29.0</v>
      </c>
      <c r="C23" s="42">
        <f>IFERROR(__xludf.DUMMYFUNCTION("split(A23,"","")"),1.0)</f>
        <v>1</v>
      </c>
      <c r="D23" s="43">
        <f>IFERROR(__xludf.DUMMYFUNCTION("""COMPUTED_VALUE"""),2.0)</f>
        <v>2</v>
      </c>
      <c r="E23" s="43">
        <f>IFERROR(__xludf.DUMMYFUNCTION("""COMPUTED_VALUE"""),1.0)</f>
        <v>1</v>
      </c>
      <c r="J23" s="44"/>
      <c r="K23" s="43">
        <f t="shared" si="2"/>
        <v>3</v>
      </c>
      <c r="L23" s="42" t="str">
        <f t="shared" ref="L23:S23" si="23">IFS(C23=1,"expl page",C23=20,"customise ch1",C23=15,"expl country filter",C23=22,"expl date filter",C23=9,"expl date filter",C23=6,"read db title",C23=5,"expl continent filter",C23=21,"use country filter",C23=46,"read ch1",C23=8,"expl continent filter",C23=60,"read db title",C23=3,"read ch1",C23=16,"use country filter",C23=23,"navigate country filter",C23=2,"use date filter",C23=30,"use date filter",C23=50,"read aTitle",C23=14,"use continent filter",C23=10,"expl custom selector",C23=31,"use date filter",C23=17,"use continent filter",C23=25,"use country filter",C23=11,"use custom selector",C23=40,"customise &amp; read aTable",C23=12,"use custom selector",C23="","")</f>
        <v>expl page</v>
      </c>
      <c r="M23" s="43" t="str">
        <f t="shared" si="23"/>
        <v>use date filter</v>
      </c>
      <c r="N23" s="43" t="str">
        <f t="shared" si="23"/>
        <v>expl page</v>
      </c>
      <c r="O23" s="43" t="str">
        <f t="shared" si="23"/>
        <v/>
      </c>
      <c r="P23" s="43" t="str">
        <f t="shared" si="23"/>
        <v/>
      </c>
      <c r="Q23" s="43" t="str">
        <f t="shared" si="23"/>
        <v/>
      </c>
      <c r="R23" s="43" t="str">
        <f t="shared" si="23"/>
        <v/>
      </c>
      <c r="S23" s="44" t="str">
        <f t="shared" si="23"/>
        <v/>
      </c>
      <c r="T23" s="45">
        <v>17.0</v>
      </c>
      <c r="U23" s="46" t="s">
        <v>370</v>
      </c>
      <c r="V23" s="46" t="s">
        <v>123</v>
      </c>
    </row>
    <row r="24">
      <c r="A24" s="38" t="s">
        <v>371</v>
      </c>
      <c r="B24" s="10">
        <v>29.0</v>
      </c>
      <c r="C24" s="42">
        <f>IFERROR(__xludf.DUMMYFUNCTION("split(A24,"","")"),1.0)</f>
        <v>1</v>
      </c>
      <c r="D24" s="43">
        <f>IFERROR(__xludf.DUMMYFUNCTION("""COMPUTED_VALUE"""),60.0)</f>
        <v>60</v>
      </c>
      <c r="E24" s="43">
        <f>IFERROR(__xludf.DUMMYFUNCTION("""COMPUTED_VALUE"""),50.0)</f>
        <v>50</v>
      </c>
      <c r="F24" s="43">
        <f>IFERROR(__xludf.DUMMYFUNCTION("""COMPUTED_VALUE"""),1.0)</f>
        <v>1</v>
      </c>
      <c r="J24" s="44"/>
      <c r="K24" s="43">
        <f t="shared" si="2"/>
        <v>4</v>
      </c>
      <c r="L24" s="42" t="str">
        <f t="shared" ref="L24:S24" si="24">IFS(C24=1,"expl page",C24=20,"customise ch1",C24=15,"expl country filter",C24=22,"expl date filter",C24=9,"expl date filter",C24=6,"read db title",C24=5,"expl continent filter",C24=21,"use country filter",C24=46,"read ch1",C24=8,"expl continent filter",C24=60,"read db title",C24=3,"read ch1",C24=16,"use country filter",C24=23,"navigate country filter",C24=2,"use date filter",C24=30,"use date filter",C24=50,"read aTitle",C24=14,"use continent filter",C24=10,"expl custom selector",C24=31,"use date filter",C24=17,"use continent filter",C24=25,"use country filter",C24=11,"use custom selector",C24=40,"customise &amp; read aTable",C24=12,"use custom selector",C24="","")</f>
        <v>expl page</v>
      </c>
      <c r="M24" s="43" t="str">
        <f t="shared" si="24"/>
        <v>read db title</v>
      </c>
      <c r="N24" s="43" t="str">
        <f t="shared" si="24"/>
        <v>read aTitle</v>
      </c>
      <c r="O24" s="43" t="str">
        <f t="shared" si="24"/>
        <v>expl page</v>
      </c>
      <c r="P24" s="43" t="str">
        <f t="shared" si="24"/>
        <v/>
      </c>
      <c r="Q24" s="43" t="str">
        <f t="shared" si="24"/>
        <v/>
      </c>
      <c r="R24" s="43" t="str">
        <f t="shared" si="24"/>
        <v/>
      </c>
      <c r="S24" s="44" t="str">
        <f t="shared" si="24"/>
        <v/>
      </c>
      <c r="T24" s="45">
        <v>25.0</v>
      </c>
      <c r="U24" s="46" t="s">
        <v>372</v>
      </c>
      <c r="V24" s="46" t="s">
        <v>62</v>
      </c>
    </row>
    <row r="25">
      <c r="A25" s="38" t="s">
        <v>373</v>
      </c>
      <c r="B25" s="10">
        <v>29.0</v>
      </c>
      <c r="C25" s="42">
        <f>IFERROR(__xludf.DUMMYFUNCTION("split(A25,"","")"),9.0)</f>
        <v>9</v>
      </c>
      <c r="D25" s="43">
        <f>IFERROR(__xludf.DUMMYFUNCTION("""COMPUTED_VALUE"""),30.0)</f>
        <v>30</v>
      </c>
      <c r="E25" s="43">
        <f>IFERROR(__xludf.DUMMYFUNCTION("""COMPUTED_VALUE"""),31.0)</f>
        <v>31</v>
      </c>
      <c r="F25" s="43">
        <f>IFERROR(__xludf.DUMMYFUNCTION("""COMPUTED_VALUE"""),40.0)</f>
        <v>40</v>
      </c>
      <c r="J25" s="44"/>
      <c r="K25" s="43">
        <f t="shared" si="2"/>
        <v>4</v>
      </c>
      <c r="L25" s="42" t="str">
        <f t="shared" ref="L25:S25" si="25">IFS(C25=1,"expl page",C25=20,"customise ch1",C25=15,"expl country filter",C25=22,"expl date filter",C25=9,"expl date filter",C25=6,"read db title",C25=5,"expl continent filter",C25=21,"use country filter",C25=46,"read ch1",C25=8,"expl continent filter",C25=60,"read db title",C25=3,"read ch1",C25=16,"use country filter",C25=23,"navigate country filter",C25=2,"use date filter",C25=30,"use date filter",C25=50,"read aTitle",C25=14,"use continent filter",C25=10,"expl custom selector",C25=31,"use date filter",C25=17,"use continent filter",C25=25,"use country filter",C25=11,"use custom selector",C25=40,"customise &amp; read aTable",C25=12,"use custom selector",C25="","")</f>
        <v>expl date filter</v>
      </c>
      <c r="M25" s="43" t="str">
        <f t="shared" si="25"/>
        <v>use date filter</v>
      </c>
      <c r="N25" s="43" t="str">
        <f t="shared" si="25"/>
        <v>use date filter</v>
      </c>
      <c r="O25" s="43" t="str">
        <f t="shared" si="25"/>
        <v>customise &amp; read aTable</v>
      </c>
      <c r="P25" s="43" t="str">
        <f t="shared" si="25"/>
        <v/>
      </c>
      <c r="Q25" s="43" t="str">
        <f t="shared" si="25"/>
        <v/>
      </c>
      <c r="R25" s="43" t="str">
        <f t="shared" si="25"/>
        <v/>
      </c>
      <c r="S25" s="44" t="str">
        <f t="shared" si="25"/>
        <v/>
      </c>
      <c r="T25" s="45">
        <v>11.0</v>
      </c>
      <c r="U25" s="46" t="s">
        <v>374</v>
      </c>
      <c r="V25" s="46" t="s">
        <v>375</v>
      </c>
    </row>
    <row r="26">
      <c r="A26" s="38" t="s">
        <v>376</v>
      </c>
      <c r="B26" s="10">
        <v>29.0</v>
      </c>
      <c r="C26" s="42">
        <f>IFERROR(__xludf.DUMMYFUNCTION("split(A26,"","")"),6.0)</f>
        <v>6</v>
      </c>
      <c r="D26" s="43">
        <f>IFERROR(__xludf.DUMMYFUNCTION("""COMPUTED_VALUE"""),50.0)</f>
        <v>50</v>
      </c>
      <c r="E26" s="43">
        <f>IFERROR(__xludf.DUMMYFUNCTION("""COMPUTED_VALUE"""),6.0)</f>
        <v>6</v>
      </c>
      <c r="F26" s="43">
        <f>IFERROR(__xludf.DUMMYFUNCTION("""COMPUTED_VALUE"""),1.0)</f>
        <v>1</v>
      </c>
      <c r="J26" s="44"/>
      <c r="K26" s="43">
        <f t="shared" si="2"/>
        <v>4</v>
      </c>
      <c r="L26" s="42" t="str">
        <f t="shared" ref="L26:S26" si="26">IFS(C26=1,"expl page",C26=20,"customise ch1",C26=15,"expl country filter",C26=22,"expl date filter",C26=9,"expl date filter",C26=6,"read db title",C26=5,"expl continent filter",C26=21,"use country filter",C26=46,"read ch1",C26=8,"expl continent filter",C26=60,"read db title",C26=3,"read ch1",C26=16,"use country filter",C26=23,"navigate country filter",C26=2,"use date filter",C26=30,"use date filter",C26=50,"read aTitle",C26=14,"use continent filter",C26=10,"expl custom selector",C26=31,"use date filter",C26=17,"use continent filter",C26=25,"use country filter",C26=11,"use custom selector",C26=40,"customise &amp; read aTable",C26=12,"use custom selector",C26="","")</f>
        <v>read db title</v>
      </c>
      <c r="M26" s="43" t="str">
        <f t="shared" si="26"/>
        <v>read aTitle</v>
      </c>
      <c r="N26" s="43" t="str">
        <f t="shared" si="26"/>
        <v>read db title</v>
      </c>
      <c r="O26" s="43" t="str">
        <f t="shared" si="26"/>
        <v>expl page</v>
      </c>
      <c r="P26" s="43" t="str">
        <f t="shared" si="26"/>
        <v/>
      </c>
      <c r="Q26" s="43" t="str">
        <f t="shared" si="26"/>
        <v/>
      </c>
      <c r="R26" s="43" t="str">
        <f t="shared" si="26"/>
        <v/>
      </c>
      <c r="S26" s="44" t="str">
        <f t="shared" si="26"/>
        <v/>
      </c>
      <c r="T26" s="45">
        <v>40.0</v>
      </c>
      <c r="U26" s="46" t="s">
        <v>377</v>
      </c>
      <c r="V26" s="46" t="s">
        <v>378</v>
      </c>
    </row>
    <row r="27">
      <c r="A27" s="38" t="s">
        <v>379</v>
      </c>
      <c r="B27" s="10">
        <v>29.0</v>
      </c>
      <c r="C27" s="42">
        <f>IFERROR(__xludf.DUMMYFUNCTION("split(A27,"","")"),20.0)</f>
        <v>20</v>
      </c>
      <c r="D27" s="43">
        <f>IFERROR(__xludf.DUMMYFUNCTION("""COMPUTED_VALUE"""),5.0)</f>
        <v>5</v>
      </c>
      <c r="E27" s="43">
        <f>IFERROR(__xludf.DUMMYFUNCTION("""COMPUTED_VALUE"""),6.0)</f>
        <v>6</v>
      </c>
      <c r="F27" s="43">
        <f>IFERROR(__xludf.DUMMYFUNCTION("""COMPUTED_VALUE"""),1.0)</f>
        <v>1</v>
      </c>
      <c r="J27" s="44"/>
      <c r="K27" s="43">
        <f t="shared" si="2"/>
        <v>4</v>
      </c>
      <c r="L27" s="42" t="str">
        <f t="shared" ref="L27:S27" si="27">IFS(C27=1,"expl page",C27=20,"customise ch1",C27=15,"expl country filter",C27=22,"expl date filter",C27=9,"expl date filter",C27=6,"read db title",C27=5,"expl continent filter",C27=21,"use country filter",C27=46,"read ch1",C27=8,"expl continent filter",C27=60,"read db title",C27=3,"read ch1",C27=16,"use country filter",C27=23,"navigate country filter",C27=2,"use date filter",C27=30,"use date filter",C27=50,"read aTitle",C27=14,"use continent filter",C27=10,"expl custom selector",C27=31,"use date filter",C27=17,"use continent filter",C27=25,"use country filter",C27=11,"use custom selector",C27=40,"customise &amp; read aTable",C27=12,"use custom selector",C27="","")</f>
        <v>customise ch1</v>
      </c>
      <c r="M27" s="43" t="str">
        <f t="shared" si="27"/>
        <v>expl continent filter</v>
      </c>
      <c r="N27" s="43" t="str">
        <f t="shared" si="27"/>
        <v>read db title</v>
      </c>
      <c r="O27" s="43" t="str">
        <f t="shared" si="27"/>
        <v>expl page</v>
      </c>
      <c r="P27" s="43" t="str">
        <f t="shared" si="27"/>
        <v/>
      </c>
      <c r="Q27" s="43" t="str">
        <f t="shared" si="27"/>
        <v/>
      </c>
      <c r="R27" s="43" t="str">
        <f t="shared" si="27"/>
        <v/>
      </c>
      <c r="S27" s="44" t="str">
        <f t="shared" si="27"/>
        <v/>
      </c>
      <c r="T27" s="45">
        <v>12.0</v>
      </c>
      <c r="U27" s="46" t="s">
        <v>380</v>
      </c>
      <c r="V27" s="46" t="s">
        <v>375</v>
      </c>
    </row>
    <row r="28">
      <c r="A28" s="38" t="s">
        <v>381</v>
      </c>
      <c r="B28" s="10">
        <v>29.0</v>
      </c>
      <c r="C28" s="42">
        <f>IFERROR(__xludf.DUMMYFUNCTION("split(A28,"","")"),1.0)</f>
        <v>1</v>
      </c>
      <c r="D28" s="43">
        <f>IFERROR(__xludf.DUMMYFUNCTION("""COMPUTED_VALUE"""),6.0)</f>
        <v>6</v>
      </c>
      <c r="E28" s="43">
        <f>IFERROR(__xludf.DUMMYFUNCTION("""COMPUTED_VALUE"""),1.0)</f>
        <v>1</v>
      </c>
      <c r="F28" s="43">
        <f>IFERROR(__xludf.DUMMYFUNCTION("""COMPUTED_VALUE"""),20.0)</f>
        <v>20</v>
      </c>
      <c r="J28" s="44"/>
      <c r="K28" s="43">
        <f t="shared" si="2"/>
        <v>4</v>
      </c>
      <c r="L28" s="42" t="str">
        <f t="shared" ref="L28:S28" si="28">IFS(C28=1,"expl page",C28=20,"customise ch1",C28=15,"expl country filter",C28=22,"expl date filter",C28=9,"expl date filter",C28=6,"read db title",C28=5,"expl continent filter",C28=21,"use country filter",C28=46,"read ch1",C28=8,"expl continent filter",C28=60,"read db title",C28=3,"read ch1",C28=16,"use country filter",C28=23,"navigate country filter",C28=2,"use date filter",C28=30,"use date filter",C28=50,"read aTitle",C28=14,"use continent filter",C28=10,"expl custom selector",C28=31,"use date filter",C28=17,"use continent filter",C28=25,"use country filter",C28=11,"use custom selector",C28=40,"customise &amp; read aTable",C28=12,"use custom selector",C28="","")</f>
        <v>expl page</v>
      </c>
      <c r="M28" s="43" t="str">
        <f t="shared" si="28"/>
        <v>read db title</v>
      </c>
      <c r="N28" s="43" t="str">
        <f t="shared" si="28"/>
        <v>expl page</v>
      </c>
      <c r="O28" s="43" t="str">
        <f t="shared" si="28"/>
        <v>customise ch1</v>
      </c>
      <c r="P28" s="43" t="str">
        <f t="shared" si="28"/>
        <v/>
      </c>
      <c r="Q28" s="43" t="str">
        <f t="shared" si="28"/>
        <v/>
      </c>
      <c r="R28" s="43" t="str">
        <f t="shared" si="28"/>
        <v/>
      </c>
      <c r="S28" s="44" t="str">
        <f t="shared" si="28"/>
        <v/>
      </c>
    </row>
    <row r="29">
      <c r="A29" s="38" t="s">
        <v>382</v>
      </c>
      <c r="B29" s="10">
        <v>29.0</v>
      </c>
      <c r="C29" s="42">
        <f>IFERROR(__xludf.DUMMYFUNCTION("split(A29,"","")"),1.0)</f>
        <v>1</v>
      </c>
      <c r="D29" s="43">
        <f>IFERROR(__xludf.DUMMYFUNCTION("""COMPUTED_VALUE"""),20.0)</f>
        <v>20</v>
      </c>
      <c r="E29" s="43">
        <f>IFERROR(__xludf.DUMMYFUNCTION("""COMPUTED_VALUE"""),1.0)</f>
        <v>1</v>
      </c>
      <c r="F29" s="43">
        <f>IFERROR(__xludf.DUMMYFUNCTION("""COMPUTED_VALUE"""),1.0)</f>
        <v>1</v>
      </c>
      <c r="J29" s="44"/>
      <c r="K29" s="43">
        <f t="shared" si="2"/>
        <v>4</v>
      </c>
      <c r="L29" s="42" t="str">
        <f t="shared" ref="L29:S29" si="29">IFS(C29=1,"expl page",C29=20,"customise ch1",C29=15,"expl country filter",C29=22,"expl date filter",C29=9,"expl date filter",C29=6,"read db title",C29=5,"expl continent filter",C29=21,"use country filter",C29=46,"read ch1",C29=8,"expl continent filter",C29=60,"read db title",C29=3,"read ch1",C29=16,"use country filter",C29=23,"navigate country filter",C29=2,"use date filter",C29=30,"use date filter",C29=50,"read aTitle",C29=14,"use continent filter",C29=10,"expl custom selector",C29=31,"use date filter",C29=17,"use continent filter",C29=25,"use country filter",C29=11,"use custom selector",C29=40,"customise &amp; read aTable",C29=12,"use custom selector",C29="","")</f>
        <v>expl page</v>
      </c>
      <c r="M29" s="43" t="str">
        <f t="shared" si="29"/>
        <v>customise ch1</v>
      </c>
      <c r="N29" s="43" t="str">
        <f t="shared" si="29"/>
        <v>expl page</v>
      </c>
      <c r="O29" s="43" t="str">
        <f t="shared" si="29"/>
        <v>expl page</v>
      </c>
      <c r="P29" s="43" t="str">
        <f t="shared" si="29"/>
        <v/>
      </c>
      <c r="Q29" s="43" t="str">
        <f t="shared" si="29"/>
        <v/>
      </c>
      <c r="R29" s="43" t="str">
        <f t="shared" si="29"/>
        <v/>
      </c>
      <c r="S29" s="44" t="str">
        <f t="shared" si="29"/>
        <v/>
      </c>
    </row>
    <row r="30">
      <c r="A30" s="38" t="s">
        <v>175</v>
      </c>
      <c r="B30" s="10">
        <v>29.0</v>
      </c>
      <c r="C30" s="42">
        <f>IFERROR(__xludf.DUMMYFUNCTION("split(A30,"","")"),1.0)</f>
        <v>1</v>
      </c>
      <c r="D30" s="43">
        <f>IFERROR(__xludf.DUMMYFUNCTION("""COMPUTED_VALUE"""),1.0)</f>
        <v>1</v>
      </c>
      <c r="E30" s="43">
        <f>IFERROR(__xludf.DUMMYFUNCTION("""COMPUTED_VALUE"""),1.0)</f>
        <v>1</v>
      </c>
      <c r="F30" s="43">
        <f>IFERROR(__xludf.DUMMYFUNCTION("""COMPUTED_VALUE"""),1.0)</f>
        <v>1</v>
      </c>
      <c r="J30" s="44"/>
      <c r="K30" s="43">
        <f t="shared" si="2"/>
        <v>4</v>
      </c>
      <c r="L30" s="42" t="str">
        <f t="shared" ref="L30:S30" si="30">IFS(C30=1,"expl page",C30=20,"customise ch1",C30=15,"expl country filter",C30=22,"expl date filter",C30=9,"expl date filter",C30=6,"read db title",C30=5,"expl continent filter",C30=21,"use country filter",C30=46,"read ch1",C30=8,"expl continent filter",C30=60,"read db title",C30=3,"read ch1",C30=16,"use country filter",C30=23,"navigate country filter",C30=2,"use date filter",C30=30,"use date filter",C30=50,"read aTitle",C30=14,"use continent filter",C30=10,"expl custom selector",C30=31,"use date filter",C30=17,"use continent filter",C30=25,"use country filter",C30=11,"use custom selector",C30=40,"customise &amp; read aTable",C30=12,"use custom selector",C30="","")</f>
        <v>expl page</v>
      </c>
      <c r="M30" s="43" t="str">
        <f t="shared" si="30"/>
        <v>expl page</v>
      </c>
      <c r="N30" s="43" t="str">
        <f t="shared" si="30"/>
        <v>expl page</v>
      </c>
      <c r="O30" s="43" t="str">
        <f t="shared" si="30"/>
        <v>expl page</v>
      </c>
      <c r="P30" s="43" t="str">
        <f t="shared" si="30"/>
        <v/>
      </c>
      <c r="Q30" s="43" t="str">
        <f t="shared" si="30"/>
        <v/>
      </c>
      <c r="R30" s="43" t="str">
        <f t="shared" si="30"/>
        <v/>
      </c>
      <c r="S30" s="44" t="str">
        <f t="shared" si="30"/>
        <v/>
      </c>
    </row>
    <row r="31">
      <c r="A31" s="38" t="s">
        <v>383</v>
      </c>
      <c r="B31" s="10">
        <v>29.0</v>
      </c>
      <c r="C31" s="42">
        <f>IFERROR(__xludf.DUMMYFUNCTION("split(A31,"","")"),5.0)</f>
        <v>5</v>
      </c>
      <c r="D31" s="43">
        <f>IFERROR(__xludf.DUMMYFUNCTION("""COMPUTED_VALUE"""),1.0)</f>
        <v>1</v>
      </c>
      <c r="E31" s="43">
        <f>IFERROR(__xludf.DUMMYFUNCTION("""COMPUTED_VALUE"""),6.0)</f>
        <v>6</v>
      </c>
      <c r="F31" s="43">
        <f>IFERROR(__xludf.DUMMYFUNCTION("""COMPUTED_VALUE"""),60.0)</f>
        <v>60</v>
      </c>
      <c r="G31" s="43">
        <f>IFERROR(__xludf.DUMMYFUNCTION("""COMPUTED_VALUE"""),50.0)</f>
        <v>50</v>
      </c>
      <c r="J31" s="44"/>
      <c r="K31" s="43">
        <f t="shared" si="2"/>
        <v>5</v>
      </c>
      <c r="L31" s="42" t="str">
        <f t="shared" ref="L31:S31" si="31">IFS(C31=1,"expl page",C31=20,"customise ch1",C31=15,"expl country filter",C31=22,"expl date filter",C31=9,"expl date filter",C31=6,"read db title",C31=5,"expl continent filter",C31=21,"use country filter",C31=46,"read ch1",C31=8,"expl continent filter",C31=60,"read db title",C31=3,"read ch1",C31=16,"use country filter",C31=23,"navigate country filter",C31=2,"use date filter",C31=30,"use date filter",C31=50,"read aTitle",C31=14,"use continent filter",C31=10,"expl custom selector",C31=31,"use date filter",C31=17,"use continent filter",C31=25,"use country filter",C31=11,"use custom selector",C31=40,"customise &amp; read aTable",C31=12,"use custom selector",C31="","")</f>
        <v>expl continent filter</v>
      </c>
      <c r="M31" s="43" t="str">
        <f t="shared" si="31"/>
        <v>expl page</v>
      </c>
      <c r="N31" s="43" t="str">
        <f t="shared" si="31"/>
        <v>read db title</v>
      </c>
      <c r="O31" s="43" t="str">
        <f t="shared" si="31"/>
        <v>read db title</v>
      </c>
      <c r="P31" s="43" t="str">
        <f t="shared" si="31"/>
        <v>read aTitle</v>
      </c>
      <c r="Q31" s="43" t="str">
        <f t="shared" si="31"/>
        <v/>
      </c>
      <c r="R31" s="43" t="str">
        <f t="shared" si="31"/>
        <v/>
      </c>
      <c r="S31" s="44" t="str">
        <f t="shared" si="31"/>
        <v/>
      </c>
    </row>
    <row r="32">
      <c r="A32" s="38" t="s">
        <v>384</v>
      </c>
      <c r="B32" s="10">
        <v>29.0</v>
      </c>
      <c r="C32" s="42">
        <f>IFERROR(__xludf.DUMMYFUNCTION("split(A32,"","")"),15.0)</f>
        <v>15</v>
      </c>
      <c r="D32" s="43">
        <f>IFERROR(__xludf.DUMMYFUNCTION("""COMPUTED_VALUE"""),23.0)</f>
        <v>23</v>
      </c>
      <c r="E32" s="43">
        <f>IFERROR(__xludf.DUMMYFUNCTION("""COMPUTED_VALUE"""),16.0)</f>
        <v>16</v>
      </c>
      <c r="F32" s="43">
        <f>IFERROR(__xludf.DUMMYFUNCTION("""COMPUTED_VALUE"""),25.0)</f>
        <v>25</v>
      </c>
      <c r="G32" s="43">
        <f>IFERROR(__xludf.DUMMYFUNCTION("""COMPUTED_VALUE"""),15.0)</f>
        <v>15</v>
      </c>
      <c r="J32" s="44"/>
      <c r="K32" s="43">
        <f t="shared" si="2"/>
        <v>5</v>
      </c>
      <c r="L32" s="42" t="str">
        <f t="shared" ref="L32:S32" si="32">IFS(C32=1,"expl page",C32=20,"customise ch1",C32=15,"expl country filter",C32=22,"expl date filter",C32=9,"expl date filter",C32=6,"read db title",C32=5,"expl continent filter",C32=21,"use country filter",C32=46,"read ch1",C32=8,"expl continent filter",C32=60,"read db title",C32=3,"read ch1",C32=16,"use country filter",C32=23,"navigate country filter",C32=2,"use date filter",C32=30,"use date filter",C32=50,"read aTitle",C32=14,"use continent filter",C32=10,"expl custom selector",C32=31,"use date filter",C32=17,"use continent filter",C32=25,"use country filter",C32=11,"use custom selector",C32=40,"customise &amp; read aTable",C32=12,"use custom selector",C32="","")</f>
        <v>expl country filter</v>
      </c>
      <c r="M32" s="43" t="str">
        <f t="shared" si="32"/>
        <v>navigate country filter</v>
      </c>
      <c r="N32" s="43" t="str">
        <f t="shared" si="32"/>
        <v>use country filter</v>
      </c>
      <c r="O32" s="43" t="str">
        <f t="shared" si="32"/>
        <v>use country filter</v>
      </c>
      <c r="P32" s="43" t="str">
        <f t="shared" si="32"/>
        <v>expl country filter</v>
      </c>
      <c r="Q32" s="43" t="str">
        <f t="shared" si="32"/>
        <v/>
      </c>
      <c r="R32" s="43" t="str">
        <f t="shared" si="32"/>
        <v/>
      </c>
      <c r="S32" s="44" t="str">
        <f t="shared" si="32"/>
        <v/>
      </c>
    </row>
    <row r="33">
      <c r="A33" s="38" t="s">
        <v>385</v>
      </c>
      <c r="B33" s="10">
        <v>29.0</v>
      </c>
      <c r="C33" s="42">
        <f>IFERROR(__xludf.DUMMYFUNCTION("split(A33,"","")"),15.0)</f>
        <v>15</v>
      </c>
      <c r="D33" s="43">
        <f>IFERROR(__xludf.DUMMYFUNCTION("""COMPUTED_VALUE"""),23.0)</f>
        <v>23</v>
      </c>
      <c r="E33" s="43">
        <f>IFERROR(__xludf.DUMMYFUNCTION("""COMPUTED_VALUE"""),15.0)</f>
        <v>15</v>
      </c>
      <c r="F33" s="43">
        <f>IFERROR(__xludf.DUMMYFUNCTION("""COMPUTED_VALUE"""),25.0)</f>
        <v>25</v>
      </c>
      <c r="G33" s="43">
        <f>IFERROR(__xludf.DUMMYFUNCTION("""COMPUTED_VALUE"""),15.0)</f>
        <v>15</v>
      </c>
      <c r="J33" s="44"/>
      <c r="K33" s="43">
        <f t="shared" si="2"/>
        <v>5</v>
      </c>
      <c r="L33" s="42" t="str">
        <f t="shared" ref="L33:S33" si="33">IFS(C33=1,"expl page",C33=20,"customise ch1",C33=15,"expl country filter",C33=22,"expl date filter",C33=9,"expl date filter",C33=6,"read db title",C33=5,"expl continent filter",C33=21,"use country filter",C33=46,"read ch1",C33=8,"expl continent filter",C33=60,"read db title",C33=3,"read ch1",C33=16,"use country filter",C33=23,"navigate country filter",C33=2,"use date filter",C33=30,"use date filter",C33=50,"read aTitle",C33=14,"use continent filter",C33=10,"expl custom selector",C33=31,"use date filter",C33=17,"use continent filter",C33=25,"use country filter",C33=11,"use custom selector",C33=40,"customise &amp; read aTable",C33=12,"use custom selector",C33="","")</f>
        <v>expl country filter</v>
      </c>
      <c r="M33" s="43" t="str">
        <f t="shared" si="33"/>
        <v>navigate country filter</v>
      </c>
      <c r="N33" s="43" t="str">
        <f t="shared" si="33"/>
        <v>expl country filter</v>
      </c>
      <c r="O33" s="43" t="str">
        <f t="shared" si="33"/>
        <v>use country filter</v>
      </c>
      <c r="P33" s="43" t="str">
        <f t="shared" si="33"/>
        <v>expl country filter</v>
      </c>
      <c r="Q33" s="43" t="str">
        <f t="shared" si="33"/>
        <v/>
      </c>
      <c r="R33" s="43" t="str">
        <f t="shared" si="33"/>
        <v/>
      </c>
      <c r="S33" s="44" t="str">
        <f t="shared" si="33"/>
        <v/>
      </c>
    </row>
    <row r="34">
      <c r="A34" s="38" t="s">
        <v>386</v>
      </c>
      <c r="B34" s="10">
        <v>29.0</v>
      </c>
      <c r="C34" s="42">
        <f>IFERROR(__xludf.DUMMYFUNCTION("split(A34,"","")"),15.0)</f>
        <v>15</v>
      </c>
      <c r="D34" s="43">
        <f>IFERROR(__xludf.DUMMYFUNCTION("""COMPUTED_VALUE"""),23.0)</f>
        <v>23</v>
      </c>
      <c r="E34" s="43">
        <f>IFERROR(__xludf.DUMMYFUNCTION("""COMPUTED_VALUE"""),15.0)</f>
        <v>15</v>
      </c>
      <c r="F34" s="43">
        <f>IFERROR(__xludf.DUMMYFUNCTION("""COMPUTED_VALUE"""),15.0)</f>
        <v>15</v>
      </c>
      <c r="G34" s="43">
        <f>IFERROR(__xludf.DUMMYFUNCTION("""COMPUTED_VALUE"""),25.0)</f>
        <v>25</v>
      </c>
      <c r="J34" s="44"/>
      <c r="K34" s="43">
        <f t="shared" si="2"/>
        <v>5</v>
      </c>
      <c r="L34" s="42" t="str">
        <f t="shared" ref="L34:S34" si="34">IFS(C34=1,"expl page",C34=20,"customise ch1",C34=15,"expl country filter",C34=22,"expl date filter",C34=9,"expl date filter",C34=6,"read db title",C34=5,"expl continent filter",C34=21,"use country filter",C34=46,"read ch1",C34=8,"expl continent filter",C34=60,"read db title",C34=3,"read ch1",C34=16,"use country filter",C34=23,"navigate country filter",C34=2,"use date filter",C34=30,"use date filter",C34=50,"read aTitle",C34=14,"use continent filter",C34=10,"expl custom selector",C34=31,"use date filter",C34=17,"use continent filter",C34=25,"use country filter",C34=11,"use custom selector",C34=40,"customise &amp; read aTable",C34=12,"use custom selector",C34="","")</f>
        <v>expl country filter</v>
      </c>
      <c r="M34" s="43" t="str">
        <f t="shared" si="34"/>
        <v>navigate country filter</v>
      </c>
      <c r="N34" s="43" t="str">
        <f t="shared" si="34"/>
        <v>expl country filter</v>
      </c>
      <c r="O34" s="43" t="str">
        <f t="shared" si="34"/>
        <v>expl country filter</v>
      </c>
      <c r="P34" s="43" t="str">
        <f t="shared" si="34"/>
        <v>use country filter</v>
      </c>
      <c r="Q34" s="43" t="str">
        <f t="shared" si="34"/>
        <v/>
      </c>
      <c r="R34" s="43" t="str">
        <f t="shared" si="34"/>
        <v/>
      </c>
      <c r="S34" s="44" t="str">
        <f t="shared" si="34"/>
        <v/>
      </c>
    </row>
    <row r="35">
      <c r="A35" s="38" t="s">
        <v>387</v>
      </c>
      <c r="B35" s="10">
        <v>29.0</v>
      </c>
      <c r="C35" s="42">
        <f>IFERROR(__xludf.DUMMYFUNCTION("split(A35,"","")"),20.0)</f>
        <v>20</v>
      </c>
      <c r="D35" s="43">
        <f>IFERROR(__xludf.DUMMYFUNCTION("""COMPUTED_VALUE"""),1.0)</f>
        <v>1</v>
      </c>
      <c r="E35" s="43">
        <f>IFERROR(__xludf.DUMMYFUNCTION("""COMPUTED_VALUE"""),6.0)</f>
        <v>6</v>
      </c>
      <c r="F35" s="43">
        <f>IFERROR(__xludf.DUMMYFUNCTION("""COMPUTED_VALUE"""),60.0)</f>
        <v>60</v>
      </c>
      <c r="G35" s="43">
        <f>IFERROR(__xludf.DUMMYFUNCTION("""COMPUTED_VALUE"""),1.0)</f>
        <v>1</v>
      </c>
      <c r="J35" s="44"/>
      <c r="K35" s="43">
        <f t="shared" si="2"/>
        <v>5</v>
      </c>
      <c r="L35" s="42" t="str">
        <f t="shared" ref="L35:S35" si="35">IFS(C35=1,"expl page",C35=20,"customise ch1",C35=15,"expl country filter",C35=22,"expl date filter",C35=9,"expl date filter",C35=6,"read db title",C35=5,"expl continent filter",C35=21,"use country filter",C35=46,"read ch1",C35=8,"expl continent filter",C35=60,"read db title",C35=3,"read ch1",C35=16,"use country filter",C35=23,"navigate country filter",C35=2,"use date filter",C35=30,"use date filter",C35=50,"read aTitle",C35=14,"use continent filter",C35=10,"expl custom selector",C35=31,"use date filter",C35=17,"use continent filter",C35=25,"use country filter",C35=11,"use custom selector",C35=40,"customise &amp; read aTable",C35=12,"use custom selector",C35="","")</f>
        <v>customise ch1</v>
      </c>
      <c r="M35" s="43" t="str">
        <f t="shared" si="35"/>
        <v>expl page</v>
      </c>
      <c r="N35" s="43" t="str">
        <f t="shared" si="35"/>
        <v>read db title</v>
      </c>
      <c r="O35" s="43" t="str">
        <f t="shared" si="35"/>
        <v>read db title</v>
      </c>
      <c r="P35" s="43" t="str">
        <f t="shared" si="35"/>
        <v>expl page</v>
      </c>
      <c r="Q35" s="43" t="str">
        <f t="shared" si="35"/>
        <v/>
      </c>
      <c r="R35" s="43" t="str">
        <f t="shared" si="35"/>
        <v/>
      </c>
      <c r="S35" s="44" t="str">
        <f t="shared" si="35"/>
        <v/>
      </c>
    </row>
    <row r="36">
      <c r="A36" s="38" t="s">
        <v>388</v>
      </c>
      <c r="B36" s="10">
        <v>29.0</v>
      </c>
      <c r="C36" s="42">
        <f>IFERROR(__xludf.DUMMYFUNCTION("split(A36,"","")"),21.0)</f>
        <v>21</v>
      </c>
      <c r="D36" s="43">
        <f>IFERROR(__xludf.DUMMYFUNCTION("""COMPUTED_VALUE"""),15.0)</f>
        <v>15</v>
      </c>
      <c r="E36" s="43">
        <f>IFERROR(__xludf.DUMMYFUNCTION("""COMPUTED_VALUE"""),15.0)</f>
        <v>15</v>
      </c>
      <c r="F36" s="43">
        <f>IFERROR(__xludf.DUMMYFUNCTION("""COMPUTED_VALUE"""),15.0)</f>
        <v>15</v>
      </c>
      <c r="G36" s="43">
        <f>IFERROR(__xludf.DUMMYFUNCTION("""COMPUTED_VALUE"""),15.0)</f>
        <v>15</v>
      </c>
      <c r="J36" s="44"/>
      <c r="K36" s="43">
        <f t="shared" si="2"/>
        <v>5</v>
      </c>
      <c r="L36" s="42" t="str">
        <f t="shared" ref="L36:S36" si="36">IFS(C36=1,"expl page",C36=20,"customise ch1",C36=15,"expl country filter",C36=22,"expl date filter",C36=9,"expl date filter",C36=6,"read db title",C36=5,"expl continent filter",C36=21,"use country filter",C36=46,"read ch1",C36=8,"expl continent filter",C36=60,"read db title",C36=3,"read ch1",C36=16,"use country filter",C36=23,"navigate country filter",C36=2,"use date filter",C36=30,"use date filter",C36=50,"read aTitle",C36=14,"use continent filter",C36=10,"expl custom selector",C36=31,"use date filter",C36=17,"use continent filter",C36=25,"use country filter",C36=11,"use custom selector",C36=40,"customise &amp; read aTable",C36=12,"use custom selector",C36="","")</f>
        <v>use country filter</v>
      </c>
      <c r="M36" s="43" t="str">
        <f t="shared" si="36"/>
        <v>expl country filter</v>
      </c>
      <c r="N36" s="43" t="str">
        <f t="shared" si="36"/>
        <v>expl country filter</v>
      </c>
      <c r="O36" s="43" t="str">
        <f t="shared" si="36"/>
        <v>expl country filter</v>
      </c>
      <c r="P36" s="43" t="str">
        <f t="shared" si="36"/>
        <v>expl country filter</v>
      </c>
      <c r="Q36" s="43" t="str">
        <f t="shared" si="36"/>
        <v/>
      </c>
      <c r="R36" s="43" t="str">
        <f t="shared" si="36"/>
        <v/>
      </c>
      <c r="S36" s="44" t="str">
        <f t="shared" si="36"/>
        <v/>
      </c>
    </row>
    <row r="37">
      <c r="A37" s="38" t="s">
        <v>389</v>
      </c>
      <c r="B37" s="10">
        <v>29.0</v>
      </c>
      <c r="C37" s="42">
        <f>IFERROR(__xludf.DUMMYFUNCTION("split(A37,"","")"),20.0)</f>
        <v>20</v>
      </c>
      <c r="D37" s="43">
        <f>IFERROR(__xludf.DUMMYFUNCTION("""COMPUTED_VALUE"""),1.0)</f>
        <v>1</v>
      </c>
      <c r="E37" s="43">
        <f>IFERROR(__xludf.DUMMYFUNCTION("""COMPUTED_VALUE"""),1.0)</f>
        <v>1</v>
      </c>
      <c r="F37" s="43">
        <f>IFERROR(__xludf.DUMMYFUNCTION("""COMPUTED_VALUE"""),6.0)</f>
        <v>6</v>
      </c>
      <c r="G37" s="43">
        <f>IFERROR(__xludf.DUMMYFUNCTION("""COMPUTED_VALUE"""),50.0)</f>
        <v>50</v>
      </c>
      <c r="J37" s="44"/>
      <c r="K37" s="43">
        <f t="shared" si="2"/>
        <v>5</v>
      </c>
      <c r="L37" s="42" t="str">
        <f t="shared" ref="L37:S37" si="37">IFS(C37=1,"expl page",C37=20,"customise ch1",C37=15,"expl country filter",C37=22,"expl date filter",C37=9,"expl date filter",C37=6,"read db title",C37=5,"expl continent filter",C37=21,"use country filter",C37=46,"read ch1",C37=8,"expl continent filter",C37=60,"read db title",C37=3,"read ch1",C37=16,"use country filter",C37=23,"navigate country filter",C37=2,"use date filter",C37=30,"use date filter",C37=50,"read aTitle",C37=14,"use continent filter",C37=10,"expl custom selector",C37=31,"use date filter",C37=17,"use continent filter",C37=25,"use country filter",C37=11,"use custom selector",C37=40,"customise &amp; read aTable",C37=12,"use custom selector",C37="","")</f>
        <v>customise ch1</v>
      </c>
      <c r="M37" s="43" t="str">
        <f t="shared" si="37"/>
        <v>expl page</v>
      </c>
      <c r="N37" s="43" t="str">
        <f t="shared" si="37"/>
        <v>expl page</v>
      </c>
      <c r="O37" s="43" t="str">
        <f t="shared" si="37"/>
        <v>read db title</v>
      </c>
      <c r="P37" s="43" t="str">
        <f t="shared" si="37"/>
        <v>read aTitle</v>
      </c>
      <c r="Q37" s="43" t="str">
        <f t="shared" si="37"/>
        <v/>
      </c>
      <c r="R37" s="43" t="str">
        <f t="shared" si="37"/>
        <v/>
      </c>
      <c r="S37" s="44" t="str">
        <f t="shared" si="37"/>
        <v/>
      </c>
    </row>
    <row r="38">
      <c r="A38" s="38" t="s">
        <v>390</v>
      </c>
      <c r="B38" s="10">
        <v>29.0</v>
      </c>
      <c r="C38" s="42">
        <f>IFERROR(__xludf.DUMMYFUNCTION("split(A38,"","")"),15.0)</f>
        <v>15</v>
      </c>
      <c r="D38" s="43">
        <f>IFERROR(__xludf.DUMMYFUNCTION("""COMPUTED_VALUE"""),15.0)</f>
        <v>15</v>
      </c>
      <c r="E38" s="43">
        <f>IFERROR(__xludf.DUMMYFUNCTION("""COMPUTED_VALUE"""),15.0)</f>
        <v>15</v>
      </c>
      <c r="F38" s="43">
        <f>IFERROR(__xludf.DUMMYFUNCTION("""COMPUTED_VALUE"""),16.0)</f>
        <v>16</v>
      </c>
      <c r="G38" s="43">
        <f>IFERROR(__xludf.DUMMYFUNCTION("""COMPUTED_VALUE"""),15.0)</f>
        <v>15</v>
      </c>
      <c r="J38" s="44"/>
      <c r="K38" s="43">
        <f t="shared" si="2"/>
        <v>5</v>
      </c>
      <c r="L38" s="42" t="str">
        <f t="shared" ref="L38:S38" si="38">IFS(C38=1,"expl page",C38=20,"customise ch1",C38=15,"expl country filter",C38=22,"expl date filter",C38=9,"expl date filter",C38=6,"read db title",C38=5,"expl continent filter",C38=21,"use country filter",C38=46,"read ch1",C38=8,"expl continent filter",C38=60,"read db title",C38=3,"read ch1",C38=16,"use country filter",C38=23,"navigate country filter",C38=2,"use date filter",C38=30,"use date filter",C38=50,"read aTitle",C38=14,"use continent filter",C38=10,"expl custom selector",C38=31,"use date filter",C38=17,"use continent filter",C38=25,"use country filter",C38=11,"use custom selector",C38=40,"customise &amp; read aTable",C38=12,"use custom selector",C38="","")</f>
        <v>expl country filter</v>
      </c>
      <c r="M38" s="43" t="str">
        <f t="shared" si="38"/>
        <v>expl country filter</v>
      </c>
      <c r="N38" s="43" t="str">
        <f t="shared" si="38"/>
        <v>expl country filter</v>
      </c>
      <c r="O38" s="43" t="str">
        <f t="shared" si="38"/>
        <v>use country filter</v>
      </c>
      <c r="P38" s="43" t="str">
        <f t="shared" si="38"/>
        <v>expl country filter</v>
      </c>
      <c r="Q38" s="43" t="str">
        <f t="shared" si="38"/>
        <v/>
      </c>
      <c r="R38" s="43" t="str">
        <f t="shared" si="38"/>
        <v/>
      </c>
      <c r="S38" s="44" t="str">
        <f t="shared" si="38"/>
        <v/>
      </c>
    </row>
    <row r="39">
      <c r="A39" s="38" t="s">
        <v>391</v>
      </c>
      <c r="B39" s="10">
        <v>29.0</v>
      </c>
      <c r="C39" s="42">
        <f>IFERROR(__xludf.DUMMYFUNCTION("split(A39,"","")"),1.0)</f>
        <v>1</v>
      </c>
      <c r="D39" s="43">
        <f>IFERROR(__xludf.DUMMYFUNCTION("""COMPUTED_VALUE"""),1.0)</f>
        <v>1</v>
      </c>
      <c r="E39" s="43">
        <f>IFERROR(__xludf.DUMMYFUNCTION("""COMPUTED_VALUE"""),6.0)</f>
        <v>6</v>
      </c>
      <c r="F39" s="43">
        <f>IFERROR(__xludf.DUMMYFUNCTION("""COMPUTED_VALUE"""),60.0)</f>
        <v>60</v>
      </c>
      <c r="G39" s="43">
        <f>IFERROR(__xludf.DUMMYFUNCTION("""COMPUTED_VALUE"""),6.0)</f>
        <v>6</v>
      </c>
      <c r="J39" s="44"/>
      <c r="K39" s="43">
        <f t="shared" si="2"/>
        <v>5</v>
      </c>
      <c r="L39" s="42" t="str">
        <f t="shared" ref="L39:S39" si="39">IFS(C39=1,"expl page",C39=20,"customise ch1",C39=15,"expl country filter",C39=22,"expl date filter",C39=9,"expl date filter",C39=6,"read db title",C39=5,"expl continent filter",C39=21,"use country filter",C39=46,"read ch1",C39=8,"expl continent filter",C39=60,"read db title",C39=3,"read ch1",C39=16,"use country filter",C39=23,"navigate country filter",C39=2,"use date filter",C39=30,"use date filter",C39=50,"read aTitle",C39=14,"use continent filter",C39=10,"expl custom selector",C39=31,"use date filter",C39=17,"use continent filter",C39=25,"use country filter",C39=11,"use custom selector",C39=40,"customise &amp; read aTable",C39=12,"use custom selector",C39="","")</f>
        <v>expl page</v>
      </c>
      <c r="M39" s="43" t="str">
        <f t="shared" si="39"/>
        <v>expl page</v>
      </c>
      <c r="N39" s="43" t="str">
        <f t="shared" si="39"/>
        <v>read db title</v>
      </c>
      <c r="O39" s="43" t="str">
        <f t="shared" si="39"/>
        <v>read db title</v>
      </c>
      <c r="P39" s="43" t="str">
        <f t="shared" si="39"/>
        <v>read db title</v>
      </c>
      <c r="Q39" s="43" t="str">
        <f t="shared" si="39"/>
        <v/>
      </c>
      <c r="R39" s="43" t="str">
        <f t="shared" si="39"/>
        <v/>
      </c>
      <c r="S39" s="44" t="str">
        <f t="shared" si="39"/>
        <v/>
      </c>
    </row>
    <row r="40">
      <c r="A40" s="38" t="s">
        <v>392</v>
      </c>
      <c r="B40" s="10">
        <v>29.0</v>
      </c>
      <c r="C40" s="42">
        <f>IFERROR(__xludf.DUMMYFUNCTION("split(A40,"","")"),46.0)</f>
        <v>46</v>
      </c>
      <c r="D40" s="43">
        <f>IFERROR(__xludf.DUMMYFUNCTION("""COMPUTED_VALUE"""),20.0)</f>
        <v>20</v>
      </c>
      <c r="E40" s="43">
        <f>IFERROR(__xludf.DUMMYFUNCTION("""COMPUTED_VALUE"""),1.0)</f>
        <v>1</v>
      </c>
      <c r="F40" s="43">
        <f>IFERROR(__xludf.DUMMYFUNCTION("""COMPUTED_VALUE"""),1.0)</f>
        <v>1</v>
      </c>
      <c r="G40" s="43">
        <f>IFERROR(__xludf.DUMMYFUNCTION("""COMPUTED_VALUE"""),6.0)</f>
        <v>6</v>
      </c>
      <c r="J40" s="44"/>
      <c r="K40" s="43">
        <f t="shared" si="2"/>
        <v>5</v>
      </c>
      <c r="L40" s="42" t="str">
        <f t="shared" ref="L40:S40" si="40">IFS(C40=1,"expl page",C40=20,"customise ch1",C40=15,"expl country filter",C40=22,"expl date filter",C40=9,"expl date filter",C40=6,"read db title",C40=5,"expl continent filter",C40=21,"use country filter",C40=46,"read ch1",C40=8,"expl continent filter",C40=60,"read db title",C40=3,"read ch1",C40=16,"use country filter",C40=23,"navigate country filter",C40=2,"use date filter",C40=30,"use date filter",C40=50,"read aTitle",C40=14,"use continent filter",C40=10,"expl custom selector",C40=31,"use date filter",C40=17,"use continent filter",C40=25,"use country filter",C40=11,"use custom selector",C40=40,"customise &amp; read aTable",C40=12,"use custom selector",C40="","")</f>
        <v>read ch1</v>
      </c>
      <c r="M40" s="43" t="str">
        <f t="shared" si="40"/>
        <v>customise ch1</v>
      </c>
      <c r="N40" s="43" t="str">
        <f t="shared" si="40"/>
        <v>expl page</v>
      </c>
      <c r="O40" s="43" t="str">
        <f t="shared" si="40"/>
        <v>expl page</v>
      </c>
      <c r="P40" s="43" t="str">
        <f t="shared" si="40"/>
        <v>read db title</v>
      </c>
      <c r="Q40" s="43" t="str">
        <f t="shared" si="40"/>
        <v/>
      </c>
      <c r="R40" s="43" t="str">
        <f t="shared" si="40"/>
        <v/>
      </c>
      <c r="S40" s="44" t="str">
        <f t="shared" si="40"/>
        <v/>
      </c>
    </row>
    <row r="41">
      <c r="A41" s="38" t="s">
        <v>393</v>
      </c>
      <c r="B41" s="10">
        <v>29.0</v>
      </c>
      <c r="C41" s="42">
        <f>IFERROR(__xludf.DUMMYFUNCTION("split(A41,"","")"),15.0)</f>
        <v>15</v>
      </c>
      <c r="D41" s="43">
        <f>IFERROR(__xludf.DUMMYFUNCTION("""COMPUTED_VALUE"""),16.0)</f>
        <v>16</v>
      </c>
      <c r="E41" s="43">
        <f>IFERROR(__xludf.DUMMYFUNCTION("""COMPUTED_VALUE"""),17.0)</f>
        <v>17</v>
      </c>
      <c r="F41" s="43">
        <f>IFERROR(__xludf.DUMMYFUNCTION("""COMPUTED_VALUE"""),20.0)</f>
        <v>20</v>
      </c>
      <c r="G41" s="43">
        <f>IFERROR(__xludf.DUMMYFUNCTION("""COMPUTED_VALUE"""),1.0)</f>
        <v>1</v>
      </c>
      <c r="J41" s="44"/>
      <c r="K41" s="43">
        <f t="shared" si="2"/>
        <v>5</v>
      </c>
      <c r="L41" s="42" t="str">
        <f t="shared" ref="L41:S41" si="41">IFS(C41=1,"expl page",C41=20,"customise ch1",C41=15,"expl country filter",C41=22,"expl date filter",C41=9,"expl date filter",C41=6,"read db title",C41=5,"expl continent filter",C41=21,"use country filter",C41=46,"read ch1",C41=8,"expl continent filter",C41=60,"read db title",C41=3,"read ch1",C41=16,"use country filter",C41=23,"navigate country filter",C41=2,"use date filter",C41=30,"use date filter",C41=50,"read aTitle",C41=14,"use continent filter",C41=10,"expl custom selector",C41=31,"use date filter",C41=17,"use continent filter",C41=25,"use country filter",C41=11,"use custom selector",C41=40,"customise &amp; read aTable",C41=12,"use custom selector",C41="","")</f>
        <v>expl country filter</v>
      </c>
      <c r="M41" s="43" t="str">
        <f t="shared" si="41"/>
        <v>use country filter</v>
      </c>
      <c r="N41" s="43" t="str">
        <f t="shared" si="41"/>
        <v>use continent filter</v>
      </c>
      <c r="O41" s="43" t="str">
        <f t="shared" si="41"/>
        <v>customise ch1</v>
      </c>
      <c r="P41" s="43" t="str">
        <f t="shared" si="41"/>
        <v>expl page</v>
      </c>
      <c r="Q41" s="43" t="str">
        <f t="shared" si="41"/>
        <v/>
      </c>
      <c r="R41" s="43" t="str">
        <f t="shared" si="41"/>
        <v/>
      </c>
      <c r="S41" s="44" t="str">
        <f t="shared" si="41"/>
        <v/>
      </c>
    </row>
    <row r="42">
      <c r="A42" s="38" t="s">
        <v>394</v>
      </c>
      <c r="B42" s="10">
        <v>29.0</v>
      </c>
      <c r="C42" s="42">
        <f>IFERROR(__xludf.DUMMYFUNCTION("split(A42,"","")"),21.0)</f>
        <v>21</v>
      </c>
      <c r="D42" s="43">
        <f>IFERROR(__xludf.DUMMYFUNCTION("""COMPUTED_VALUE"""),22.0)</f>
        <v>22</v>
      </c>
      <c r="E42" s="43">
        <f>IFERROR(__xludf.DUMMYFUNCTION("""COMPUTED_VALUE"""),15.0)</f>
        <v>15</v>
      </c>
      <c r="F42" s="43">
        <f>IFERROR(__xludf.DUMMYFUNCTION("""COMPUTED_VALUE"""),23.0)</f>
        <v>23</v>
      </c>
      <c r="G42" s="43">
        <f>IFERROR(__xludf.DUMMYFUNCTION("""COMPUTED_VALUE"""),15.0)</f>
        <v>15</v>
      </c>
      <c r="H42" s="43">
        <f>IFERROR(__xludf.DUMMYFUNCTION("""COMPUTED_VALUE"""),15.0)</f>
        <v>15</v>
      </c>
      <c r="J42" s="44"/>
      <c r="K42" s="43">
        <f t="shared" si="2"/>
        <v>6</v>
      </c>
      <c r="L42" s="42" t="str">
        <f t="shared" ref="L42:S42" si="42">IFS(C42=1,"expl page",C42=20,"customise ch1",C42=15,"expl country filter",C42=22,"expl date filter",C42=9,"expl date filter",C42=6,"read db title",C42=5,"expl continent filter",C42=21,"use country filter",C42=46,"read ch1",C42=8,"expl continent filter",C42=60,"read db title",C42=3,"read ch1",C42=16,"use country filter",C42=23,"navigate country filter",C42=2,"use date filter",C42=30,"use date filter",C42=50,"read aTitle",C42=14,"use continent filter",C42=10,"expl custom selector",C42=31,"use date filter",C42=17,"use continent filter",C42=25,"use country filter",C42=11,"use custom selector",C42=40,"customise &amp; read aTable",C42=12,"use custom selector",C42="","")</f>
        <v>use country filter</v>
      </c>
      <c r="M42" s="43" t="str">
        <f t="shared" si="42"/>
        <v>expl date filter</v>
      </c>
      <c r="N42" s="43" t="str">
        <f t="shared" si="42"/>
        <v>expl country filter</v>
      </c>
      <c r="O42" s="43" t="str">
        <f t="shared" si="42"/>
        <v>navigate country filter</v>
      </c>
      <c r="P42" s="43" t="str">
        <f t="shared" si="42"/>
        <v>expl country filter</v>
      </c>
      <c r="Q42" s="43" t="str">
        <f t="shared" si="42"/>
        <v>expl country filter</v>
      </c>
      <c r="R42" s="43" t="str">
        <f t="shared" si="42"/>
        <v/>
      </c>
      <c r="S42" s="44" t="str">
        <f t="shared" si="42"/>
        <v/>
      </c>
    </row>
    <row r="43">
      <c r="A43" s="38" t="s">
        <v>395</v>
      </c>
      <c r="B43" s="10">
        <v>29.0</v>
      </c>
      <c r="C43" s="42">
        <f>IFERROR(__xludf.DUMMYFUNCTION("split(A43,"","")"),21.0)</f>
        <v>21</v>
      </c>
      <c r="D43" s="43">
        <f>IFERROR(__xludf.DUMMYFUNCTION("""COMPUTED_VALUE"""),22.0)</f>
        <v>22</v>
      </c>
      <c r="E43" s="43">
        <f>IFERROR(__xludf.DUMMYFUNCTION("""COMPUTED_VALUE"""),15.0)</f>
        <v>15</v>
      </c>
      <c r="F43" s="43">
        <f>IFERROR(__xludf.DUMMYFUNCTION("""COMPUTED_VALUE"""),15.0)</f>
        <v>15</v>
      </c>
      <c r="G43" s="43">
        <f>IFERROR(__xludf.DUMMYFUNCTION("""COMPUTED_VALUE"""),16.0)</f>
        <v>16</v>
      </c>
      <c r="H43" s="43">
        <f>IFERROR(__xludf.DUMMYFUNCTION("""COMPUTED_VALUE"""),25.0)</f>
        <v>25</v>
      </c>
      <c r="I43" s="43">
        <f>IFERROR(__xludf.DUMMYFUNCTION("""COMPUTED_VALUE"""),15.0)</f>
        <v>15</v>
      </c>
      <c r="J43" s="44"/>
      <c r="K43" s="43">
        <f t="shared" si="2"/>
        <v>7</v>
      </c>
      <c r="L43" s="42" t="str">
        <f t="shared" ref="L43:S43" si="43">IFS(C43=1,"expl page",C43=20,"customise ch1",C43=15,"expl country filter",C43=22,"expl date filter",C43=9,"expl date filter",C43=6,"read db title",C43=5,"expl continent filter",C43=21,"use country filter",C43=46,"read ch1",C43=8,"expl continent filter",C43=60,"read db title",C43=3,"read ch1",C43=16,"use country filter",C43=23,"navigate country filter",C43=2,"use date filter",C43=30,"use date filter",C43=50,"read aTitle",C43=14,"use continent filter",C43=10,"expl custom selector",C43=31,"use date filter",C43=17,"use continent filter",C43=25,"use country filter",C43=11,"use custom selector",C43=40,"customise &amp; read aTable",C43=12,"use custom selector",C43="","")</f>
        <v>use country filter</v>
      </c>
      <c r="M43" s="43" t="str">
        <f t="shared" si="43"/>
        <v>expl date filter</v>
      </c>
      <c r="N43" s="43" t="str">
        <f t="shared" si="43"/>
        <v>expl country filter</v>
      </c>
      <c r="O43" s="43" t="str">
        <f t="shared" si="43"/>
        <v>expl country filter</v>
      </c>
      <c r="P43" s="43" t="str">
        <f t="shared" si="43"/>
        <v>use country filter</v>
      </c>
      <c r="Q43" s="43" t="str">
        <f t="shared" si="43"/>
        <v>use country filter</v>
      </c>
      <c r="R43" s="43" t="str">
        <f t="shared" si="43"/>
        <v>expl country filter</v>
      </c>
      <c r="S43" s="44" t="str">
        <f t="shared" si="43"/>
        <v/>
      </c>
    </row>
    <row r="44">
      <c r="A44" s="38" t="s">
        <v>396</v>
      </c>
      <c r="B44" s="10">
        <v>29.0</v>
      </c>
      <c r="C44" s="42">
        <f>IFERROR(__xludf.DUMMYFUNCTION("split(A44,"","")"),15.0)</f>
        <v>15</v>
      </c>
      <c r="D44" s="43">
        <f>IFERROR(__xludf.DUMMYFUNCTION("""COMPUTED_VALUE"""),15.0)</f>
        <v>15</v>
      </c>
      <c r="E44" s="43">
        <f>IFERROR(__xludf.DUMMYFUNCTION("""COMPUTED_VALUE"""),16.0)</f>
        <v>16</v>
      </c>
      <c r="F44" s="43">
        <f>IFERROR(__xludf.DUMMYFUNCTION("""COMPUTED_VALUE"""),25.0)</f>
        <v>25</v>
      </c>
      <c r="G44" s="43">
        <f>IFERROR(__xludf.DUMMYFUNCTION("""COMPUTED_VALUE"""),15.0)</f>
        <v>15</v>
      </c>
      <c r="H44" s="43">
        <f>IFERROR(__xludf.DUMMYFUNCTION("""COMPUTED_VALUE"""),16.0)</f>
        <v>16</v>
      </c>
      <c r="I44" s="43">
        <f>IFERROR(__xludf.DUMMYFUNCTION("""COMPUTED_VALUE"""),25.0)</f>
        <v>25</v>
      </c>
      <c r="J44" s="44"/>
      <c r="K44" s="43">
        <f t="shared" si="2"/>
        <v>7</v>
      </c>
      <c r="L44" s="42" t="str">
        <f t="shared" ref="L44:S44" si="44">IFS(C44=1,"expl page",C44=20,"customise ch1",C44=15,"expl country filter",C44=22,"expl date filter",C44=9,"expl date filter",C44=6,"read db title",C44=5,"expl continent filter",C44=21,"use country filter",C44=46,"read ch1",C44=8,"expl continent filter",C44=60,"read db title",C44=3,"read ch1",C44=16,"use country filter",C44=23,"navigate country filter",C44=2,"use date filter",C44=30,"use date filter",C44=50,"read aTitle",C44=14,"use continent filter",C44=10,"expl custom selector",C44=31,"use date filter",C44=17,"use continent filter",C44=25,"use country filter",C44=11,"use custom selector",C44=40,"customise &amp; read aTable",C44=12,"use custom selector",C44="","")</f>
        <v>expl country filter</v>
      </c>
      <c r="M44" s="43" t="str">
        <f t="shared" si="44"/>
        <v>expl country filter</v>
      </c>
      <c r="N44" s="43" t="str">
        <f t="shared" si="44"/>
        <v>use country filter</v>
      </c>
      <c r="O44" s="43" t="str">
        <f t="shared" si="44"/>
        <v>use country filter</v>
      </c>
      <c r="P44" s="43" t="str">
        <f t="shared" si="44"/>
        <v>expl country filter</v>
      </c>
      <c r="Q44" s="43" t="str">
        <f t="shared" si="44"/>
        <v>use country filter</v>
      </c>
      <c r="R44" s="43" t="str">
        <f t="shared" si="44"/>
        <v>use country filter</v>
      </c>
      <c r="S44" s="44" t="str">
        <f t="shared" si="44"/>
        <v/>
      </c>
    </row>
    <row r="45">
      <c r="A45" s="38" t="s">
        <v>397</v>
      </c>
      <c r="B45" s="10">
        <v>29.0</v>
      </c>
      <c r="C45" s="42">
        <f>IFERROR(__xludf.DUMMYFUNCTION("split(A45,"","")"),8.0)</f>
        <v>8</v>
      </c>
      <c r="D45" s="43">
        <f>IFERROR(__xludf.DUMMYFUNCTION("""COMPUTED_VALUE"""),14.0)</f>
        <v>14</v>
      </c>
      <c r="E45" s="43">
        <f>IFERROR(__xludf.DUMMYFUNCTION("""COMPUTED_VALUE"""),8.0)</f>
        <v>8</v>
      </c>
      <c r="F45" s="43">
        <f>IFERROR(__xludf.DUMMYFUNCTION("""COMPUTED_VALUE"""),15.0)</f>
        <v>15</v>
      </c>
      <c r="G45" s="43">
        <f>IFERROR(__xludf.DUMMYFUNCTION("""COMPUTED_VALUE"""),16.0)</f>
        <v>16</v>
      </c>
      <c r="H45" s="43">
        <f>IFERROR(__xludf.DUMMYFUNCTION("""COMPUTED_VALUE"""),17.0)</f>
        <v>17</v>
      </c>
      <c r="I45" s="43">
        <f>IFERROR(__xludf.DUMMYFUNCTION("""COMPUTED_VALUE"""),15.0)</f>
        <v>15</v>
      </c>
      <c r="J45" s="44">
        <f>IFERROR(__xludf.DUMMYFUNCTION("""COMPUTED_VALUE"""),20.0)</f>
        <v>20</v>
      </c>
      <c r="K45" s="43">
        <f t="shared" si="2"/>
        <v>8</v>
      </c>
      <c r="L45" s="42" t="str">
        <f t="shared" ref="L45:S45" si="45">IFS(C45=1,"expl page",C45=20,"customise ch1",C45=15,"expl country filter",C45=22,"expl date filter",C45=9,"expl date filter",C45=6,"read db title",C45=5,"expl continent filter",C45=21,"use country filter",C45=46,"read ch1",C45=8,"expl continent filter",C45=60,"read db title",C45=3,"read ch1",C45=16,"use country filter",C45=23,"navigate country filter",C45=2,"use date filter",C45=30,"use date filter",C45=50,"read aTitle",C45=14,"use continent filter",C45=10,"expl custom selector",C45=31,"use date filter",C45=17,"use continent filter",C45=25,"use country filter",C45=11,"use custom selector",C45=40,"customise &amp; read aTable",C45=12,"use custom selector",C45="","")</f>
        <v>expl continent filter</v>
      </c>
      <c r="M45" s="43" t="str">
        <f t="shared" si="45"/>
        <v>use continent filter</v>
      </c>
      <c r="N45" s="43" t="str">
        <f t="shared" si="45"/>
        <v>expl continent filter</v>
      </c>
      <c r="O45" s="43" t="str">
        <f t="shared" si="45"/>
        <v>expl country filter</v>
      </c>
      <c r="P45" s="43" t="str">
        <f t="shared" si="45"/>
        <v>use country filter</v>
      </c>
      <c r="Q45" s="43" t="str">
        <f t="shared" si="45"/>
        <v>use continent filter</v>
      </c>
      <c r="R45" s="43" t="str">
        <f t="shared" si="45"/>
        <v>expl country filter</v>
      </c>
      <c r="S45" s="44" t="str">
        <f t="shared" si="45"/>
        <v>customise ch1</v>
      </c>
    </row>
    <row r="46">
      <c r="A46" s="38" t="s">
        <v>398</v>
      </c>
      <c r="B46" s="10">
        <v>28.0</v>
      </c>
      <c r="C46" s="42">
        <f>IFERROR(__xludf.DUMMYFUNCTION("split(A46,"","")"),5.0)</f>
        <v>5</v>
      </c>
      <c r="D46" s="43">
        <f>IFERROR(__xludf.DUMMYFUNCTION("""COMPUTED_VALUE"""),6.0)</f>
        <v>6</v>
      </c>
      <c r="E46" s="43">
        <f>IFERROR(__xludf.DUMMYFUNCTION("""COMPUTED_VALUE"""),60.0)</f>
        <v>60</v>
      </c>
      <c r="F46" s="43">
        <f>IFERROR(__xludf.DUMMYFUNCTION("""COMPUTED_VALUE"""),50.0)</f>
        <v>50</v>
      </c>
      <c r="J46" s="44"/>
      <c r="K46" s="43">
        <f t="shared" si="2"/>
        <v>4</v>
      </c>
      <c r="L46" s="42" t="str">
        <f t="shared" ref="L46:S46" si="46">IFS(C46=1,"expl page",C46=20,"customise ch1",C46=15,"expl country filter",C46=22,"expl date filter",C46=9,"expl date filter",C46=6,"read db title",C46=5,"expl continent filter",C46=21,"use country filter",C46=46,"read ch1",C46=8,"expl continent filter",C46=60,"read db title",C46=3,"read ch1",C46=16,"use country filter",C46=23,"navigate country filter",C46=2,"use date filter",C46=30,"use date filter",C46=50,"read aTitle",C46=14,"use continent filter",C46=10,"expl custom selector",C46=31,"use date filter",C46=17,"use continent filter",C46=25,"use country filter",C46=11,"use custom selector",C46=40,"customise &amp; read aTable",C46=12,"use custom selector",C46="","")</f>
        <v>expl continent filter</v>
      </c>
      <c r="M46" s="43" t="str">
        <f t="shared" si="46"/>
        <v>read db title</v>
      </c>
      <c r="N46" s="43" t="str">
        <f t="shared" si="46"/>
        <v>read db title</v>
      </c>
      <c r="O46" s="43" t="str">
        <f t="shared" si="46"/>
        <v>read aTitle</v>
      </c>
      <c r="P46" s="43" t="str">
        <f t="shared" si="46"/>
        <v/>
      </c>
      <c r="Q46" s="43" t="str">
        <f t="shared" si="46"/>
        <v/>
      </c>
      <c r="R46" s="43" t="str">
        <f t="shared" si="46"/>
        <v/>
      </c>
      <c r="S46" s="44" t="str">
        <f t="shared" si="46"/>
        <v/>
      </c>
    </row>
    <row r="47">
      <c r="A47" s="38" t="s">
        <v>399</v>
      </c>
      <c r="B47" s="10">
        <v>28.0</v>
      </c>
      <c r="C47" s="42">
        <f>IFERROR(__xludf.DUMMYFUNCTION("split(A47,"","")"),1.0)</f>
        <v>1</v>
      </c>
      <c r="D47" s="43">
        <f>IFERROR(__xludf.DUMMYFUNCTION("""COMPUTED_VALUE"""),6.0)</f>
        <v>6</v>
      </c>
      <c r="E47" s="43">
        <f>IFERROR(__xludf.DUMMYFUNCTION("""COMPUTED_VALUE"""),50.0)</f>
        <v>50</v>
      </c>
      <c r="F47" s="43">
        <f>IFERROR(__xludf.DUMMYFUNCTION("""COMPUTED_VALUE"""),60.0)</f>
        <v>60</v>
      </c>
      <c r="J47" s="44"/>
      <c r="K47" s="43">
        <f t="shared" si="2"/>
        <v>4</v>
      </c>
      <c r="L47" s="42" t="str">
        <f t="shared" ref="L47:S47" si="47">IFS(C47=1,"expl page",C47=20,"customise ch1",C47=15,"expl country filter",C47=22,"expl date filter",C47=9,"expl date filter",C47=6,"read db title",C47=5,"expl continent filter",C47=21,"use country filter",C47=46,"read ch1",C47=8,"expl continent filter",C47=60,"read db title",C47=3,"read ch1",C47=16,"use country filter",C47=23,"navigate country filter",C47=2,"use date filter",C47=30,"use date filter",C47=50,"read aTitle",C47=14,"use continent filter",C47=10,"expl custom selector",C47=31,"use date filter",C47=17,"use continent filter",C47=25,"use country filter",C47=11,"use custom selector",C47=40,"customise &amp; read aTable",C47=12,"use custom selector",C47="","")</f>
        <v>expl page</v>
      </c>
      <c r="M47" s="43" t="str">
        <f t="shared" si="47"/>
        <v>read db title</v>
      </c>
      <c r="N47" s="43" t="str">
        <f t="shared" si="47"/>
        <v>read aTitle</v>
      </c>
      <c r="O47" s="43" t="str">
        <f t="shared" si="47"/>
        <v>read db title</v>
      </c>
      <c r="P47" s="43" t="str">
        <f t="shared" si="47"/>
        <v/>
      </c>
      <c r="Q47" s="43" t="str">
        <f t="shared" si="47"/>
        <v/>
      </c>
      <c r="R47" s="43" t="str">
        <f t="shared" si="47"/>
        <v/>
      </c>
      <c r="S47" s="44" t="str">
        <f t="shared" si="47"/>
        <v/>
      </c>
    </row>
    <row r="48">
      <c r="A48" s="38" t="s">
        <v>400</v>
      </c>
      <c r="B48" s="10">
        <v>28.0</v>
      </c>
      <c r="C48" s="42">
        <f>IFERROR(__xludf.DUMMYFUNCTION("split(A48,"","")"),60.0)</f>
        <v>60</v>
      </c>
      <c r="D48" s="43">
        <f>IFERROR(__xludf.DUMMYFUNCTION("""COMPUTED_VALUE"""),50.0)</f>
        <v>50</v>
      </c>
      <c r="E48" s="43">
        <f>IFERROR(__xludf.DUMMYFUNCTION("""COMPUTED_VALUE"""),6.0)</f>
        <v>6</v>
      </c>
      <c r="F48" s="43">
        <f>IFERROR(__xludf.DUMMYFUNCTION("""COMPUTED_VALUE"""),1.0)</f>
        <v>1</v>
      </c>
      <c r="J48" s="44"/>
      <c r="K48" s="43">
        <f t="shared" si="2"/>
        <v>4</v>
      </c>
      <c r="L48" s="42" t="str">
        <f t="shared" ref="L48:S48" si="48">IFS(C48=1,"expl page",C48=20,"customise ch1",C48=15,"expl country filter",C48=22,"expl date filter",C48=9,"expl date filter",C48=6,"read db title",C48=5,"expl continent filter",C48=21,"use country filter",C48=46,"read ch1",C48=8,"expl continent filter",C48=60,"read db title",C48=3,"read ch1",C48=16,"use country filter",C48=23,"navigate country filter",C48=2,"use date filter",C48=30,"use date filter",C48=50,"read aTitle",C48=14,"use continent filter",C48=10,"expl custom selector",C48=31,"use date filter",C48=17,"use continent filter",C48=25,"use country filter",C48=11,"use custom selector",C48=40,"customise &amp; read aTable",C48=12,"use custom selector",C48="","")</f>
        <v>read db title</v>
      </c>
      <c r="M48" s="43" t="str">
        <f t="shared" si="48"/>
        <v>read aTitle</v>
      </c>
      <c r="N48" s="43" t="str">
        <f t="shared" si="48"/>
        <v>read db title</v>
      </c>
      <c r="O48" s="43" t="str">
        <f t="shared" si="48"/>
        <v>expl page</v>
      </c>
      <c r="P48" s="43" t="str">
        <f t="shared" si="48"/>
        <v/>
      </c>
      <c r="Q48" s="43" t="str">
        <f t="shared" si="48"/>
        <v/>
      </c>
      <c r="R48" s="43" t="str">
        <f t="shared" si="48"/>
        <v/>
      </c>
      <c r="S48" s="44" t="str">
        <f t="shared" si="48"/>
        <v/>
      </c>
    </row>
    <row r="49">
      <c r="A49" s="38" t="s">
        <v>401</v>
      </c>
      <c r="B49" s="10">
        <v>28.0</v>
      </c>
      <c r="C49" s="42">
        <f>IFERROR(__xludf.DUMMYFUNCTION("split(A49,"","")"),15.0)</f>
        <v>15</v>
      </c>
      <c r="D49" s="43">
        <f>IFERROR(__xludf.DUMMYFUNCTION("""COMPUTED_VALUE"""),23.0)</f>
        <v>23</v>
      </c>
      <c r="E49" s="43">
        <f>IFERROR(__xludf.DUMMYFUNCTION("""COMPUTED_VALUE"""),25.0)</f>
        <v>25</v>
      </c>
      <c r="F49" s="43">
        <f>IFERROR(__xludf.DUMMYFUNCTION("""COMPUTED_VALUE"""),15.0)</f>
        <v>15</v>
      </c>
      <c r="J49" s="44"/>
      <c r="K49" s="43">
        <f t="shared" si="2"/>
        <v>4</v>
      </c>
      <c r="L49" s="42" t="str">
        <f t="shared" ref="L49:S49" si="49">IFS(C49=1,"expl page",C49=20,"customise ch1",C49=15,"expl country filter",C49=22,"expl date filter",C49=9,"expl date filter",C49=6,"read db title",C49=5,"expl continent filter",C49=21,"use country filter",C49=46,"read ch1",C49=8,"expl continent filter",C49=60,"read db title",C49=3,"read ch1",C49=16,"use country filter",C49=23,"navigate country filter",C49=2,"use date filter",C49=30,"use date filter",C49=50,"read aTitle",C49=14,"use continent filter",C49=10,"expl custom selector",C49=31,"use date filter",C49=17,"use continent filter",C49=25,"use country filter",C49=11,"use custom selector",C49=40,"customise &amp; read aTable",C49=12,"use custom selector",C49="","")</f>
        <v>expl country filter</v>
      </c>
      <c r="M49" s="43" t="str">
        <f t="shared" si="49"/>
        <v>navigate country filter</v>
      </c>
      <c r="N49" s="43" t="str">
        <f t="shared" si="49"/>
        <v>use country filter</v>
      </c>
      <c r="O49" s="43" t="str">
        <f t="shared" si="49"/>
        <v>expl country filter</v>
      </c>
      <c r="P49" s="43" t="str">
        <f t="shared" si="49"/>
        <v/>
      </c>
      <c r="Q49" s="43" t="str">
        <f t="shared" si="49"/>
        <v/>
      </c>
      <c r="R49" s="43" t="str">
        <f t="shared" si="49"/>
        <v/>
      </c>
      <c r="S49" s="44" t="str">
        <f t="shared" si="49"/>
        <v/>
      </c>
    </row>
    <row r="50">
      <c r="A50" s="38" t="s">
        <v>402</v>
      </c>
      <c r="B50" s="10">
        <v>28.0</v>
      </c>
      <c r="C50" s="42">
        <f>IFERROR(__xludf.DUMMYFUNCTION("split(A50,"","")"),46.0)</f>
        <v>46</v>
      </c>
      <c r="D50" s="43">
        <f>IFERROR(__xludf.DUMMYFUNCTION("""COMPUTED_VALUE"""),20.0)</f>
        <v>20</v>
      </c>
      <c r="E50" s="43">
        <f>IFERROR(__xludf.DUMMYFUNCTION("""COMPUTED_VALUE"""),1.0)</f>
        <v>1</v>
      </c>
      <c r="F50" s="43">
        <f>IFERROR(__xludf.DUMMYFUNCTION("""COMPUTED_VALUE"""),5.0)</f>
        <v>5</v>
      </c>
      <c r="J50" s="44"/>
      <c r="K50" s="43">
        <f t="shared" si="2"/>
        <v>4</v>
      </c>
      <c r="L50" s="42" t="str">
        <f t="shared" ref="L50:S50" si="50">IFS(C50=1,"expl page",C50=20,"customise ch1",C50=15,"expl country filter",C50=22,"expl date filter",C50=9,"expl date filter",C50=6,"read db title",C50=5,"expl continent filter",C50=21,"use country filter",C50=46,"read ch1",C50=8,"expl continent filter",C50=60,"read db title",C50=3,"read ch1",C50=16,"use country filter",C50=23,"navigate country filter",C50=2,"use date filter",C50=30,"use date filter",C50=50,"read aTitle",C50=14,"use continent filter",C50=10,"expl custom selector",C50=31,"use date filter",C50=17,"use continent filter",C50=25,"use country filter",C50=11,"use custom selector",C50=40,"customise &amp; read aTable",C50=12,"use custom selector",C50="","")</f>
        <v>read ch1</v>
      </c>
      <c r="M50" s="43" t="str">
        <f t="shared" si="50"/>
        <v>customise ch1</v>
      </c>
      <c r="N50" s="43" t="str">
        <f t="shared" si="50"/>
        <v>expl page</v>
      </c>
      <c r="O50" s="43" t="str">
        <f t="shared" si="50"/>
        <v>expl continent filter</v>
      </c>
      <c r="P50" s="43" t="str">
        <f t="shared" si="50"/>
        <v/>
      </c>
      <c r="Q50" s="43" t="str">
        <f t="shared" si="50"/>
        <v/>
      </c>
      <c r="R50" s="43" t="str">
        <f t="shared" si="50"/>
        <v/>
      </c>
      <c r="S50" s="44" t="str">
        <f t="shared" si="50"/>
        <v/>
      </c>
    </row>
    <row r="51">
      <c r="A51" s="38" t="s">
        <v>403</v>
      </c>
      <c r="B51" s="10">
        <v>28.0</v>
      </c>
      <c r="C51" s="42">
        <f>IFERROR(__xludf.DUMMYFUNCTION("split(A51,"","")"),5.0)</f>
        <v>5</v>
      </c>
      <c r="D51" s="43">
        <f>IFERROR(__xludf.DUMMYFUNCTION("""COMPUTED_VALUE"""),6.0)</f>
        <v>6</v>
      </c>
      <c r="E51" s="43">
        <f>IFERROR(__xludf.DUMMYFUNCTION("""COMPUTED_VALUE"""),60.0)</f>
        <v>60</v>
      </c>
      <c r="F51" s="43">
        <f>IFERROR(__xludf.DUMMYFUNCTION("""COMPUTED_VALUE"""),1.0)</f>
        <v>1</v>
      </c>
      <c r="J51" s="44"/>
      <c r="K51" s="43">
        <f t="shared" si="2"/>
        <v>4</v>
      </c>
      <c r="L51" s="42" t="str">
        <f t="shared" ref="L51:S51" si="51">IFS(C51=1,"expl page",C51=20,"customise ch1",C51=15,"expl country filter",C51=22,"expl date filter",C51=9,"expl date filter",C51=6,"read db title",C51=5,"expl continent filter",C51=21,"use country filter",C51=46,"read ch1",C51=8,"expl continent filter",C51=60,"read db title",C51=3,"read ch1",C51=16,"use country filter",C51=23,"navigate country filter",C51=2,"use date filter",C51=30,"use date filter",C51=50,"read aTitle",C51=14,"use continent filter",C51=10,"expl custom selector",C51=31,"use date filter",C51=17,"use continent filter",C51=25,"use country filter",C51=11,"use custom selector",C51=40,"customise &amp; read aTable",C51=12,"use custom selector",C51="","")</f>
        <v>expl continent filter</v>
      </c>
      <c r="M51" s="43" t="str">
        <f t="shared" si="51"/>
        <v>read db title</v>
      </c>
      <c r="N51" s="43" t="str">
        <f t="shared" si="51"/>
        <v>read db title</v>
      </c>
      <c r="O51" s="43" t="str">
        <f t="shared" si="51"/>
        <v>expl page</v>
      </c>
      <c r="P51" s="43" t="str">
        <f t="shared" si="51"/>
        <v/>
      </c>
      <c r="Q51" s="43" t="str">
        <f t="shared" si="51"/>
        <v/>
      </c>
      <c r="R51" s="43" t="str">
        <f t="shared" si="51"/>
        <v/>
      </c>
      <c r="S51" s="44" t="str">
        <f t="shared" si="51"/>
        <v/>
      </c>
    </row>
    <row r="52">
      <c r="A52" s="38" t="s">
        <v>404</v>
      </c>
      <c r="B52" s="10">
        <v>28.0</v>
      </c>
      <c r="C52" s="42">
        <f>IFERROR(__xludf.DUMMYFUNCTION("split(A52,"","")"),46.0)</f>
        <v>46</v>
      </c>
      <c r="D52" s="43">
        <f>IFERROR(__xludf.DUMMYFUNCTION("""COMPUTED_VALUE"""),20.0)</f>
        <v>20</v>
      </c>
      <c r="E52" s="43">
        <f>IFERROR(__xludf.DUMMYFUNCTION("""COMPUTED_VALUE"""),5.0)</f>
        <v>5</v>
      </c>
      <c r="F52" s="43">
        <f>IFERROR(__xludf.DUMMYFUNCTION("""COMPUTED_VALUE"""),1.0)</f>
        <v>1</v>
      </c>
      <c r="J52" s="44"/>
      <c r="K52" s="43">
        <f t="shared" si="2"/>
        <v>4</v>
      </c>
      <c r="L52" s="42" t="str">
        <f t="shared" ref="L52:S52" si="52">IFS(C52=1,"expl page",C52=20,"customise ch1",C52=15,"expl country filter",C52=22,"expl date filter",C52=9,"expl date filter",C52=6,"read db title",C52=5,"expl continent filter",C52=21,"use country filter",C52=46,"read ch1",C52=8,"expl continent filter",C52=60,"read db title",C52=3,"read ch1",C52=16,"use country filter",C52=23,"navigate country filter",C52=2,"use date filter",C52=30,"use date filter",C52=50,"read aTitle",C52=14,"use continent filter",C52=10,"expl custom selector",C52=31,"use date filter",C52=17,"use continent filter",C52=25,"use country filter",C52=11,"use custom selector",C52=40,"customise &amp; read aTable",C52=12,"use custom selector",C52="","")</f>
        <v>read ch1</v>
      </c>
      <c r="M52" s="43" t="str">
        <f t="shared" si="52"/>
        <v>customise ch1</v>
      </c>
      <c r="N52" s="43" t="str">
        <f t="shared" si="52"/>
        <v>expl continent filter</v>
      </c>
      <c r="O52" s="43" t="str">
        <f t="shared" si="52"/>
        <v>expl page</v>
      </c>
      <c r="P52" s="43" t="str">
        <f t="shared" si="52"/>
        <v/>
      </c>
      <c r="Q52" s="43" t="str">
        <f t="shared" si="52"/>
        <v/>
      </c>
      <c r="R52" s="43" t="str">
        <f t="shared" si="52"/>
        <v/>
      </c>
      <c r="S52" s="44" t="str">
        <f t="shared" si="52"/>
        <v/>
      </c>
    </row>
    <row r="53">
      <c r="A53" s="38" t="s">
        <v>405</v>
      </c>
      <c r="B53" s="10">
        <v>28.0</v>
      </c>
      <c r="C53" s="42">
        <f>IFERROR(__xludf.DUMMYFUNCTION("split(A53,"","")"),3.0)</f>
        <v>3</v>
      </c>
      <c r="D53" s="43">
        <f>IFERROR(__xludf.DUMMYFUNCTION("""COMPUTED_VALUE"""),46.0)</f>
        <v>46</v>
      </c>
      <c r="E53" s="43">
        <f>IFERROR(__xludf.DUMMYFUNCTION("""COMPUTED_VALUE"""),20.0)</f>
        <v>20</v>
      </c>
      <c r="F53" s="43">
        <f>IFERROR(__xludf.DUMMYFUNCTION("""COMPUTED_VALUE"""),1.0)</f>
        <v>1</v>
      </c>
      <c r="J53" s="44"/>
      <c r="K53" s="43">
        <f t="shared" si="2"/>
        <v>4</v>
      </c>
      <c r="L53" s="42" t="str">
        <f t="shared" ref="L53:S53" si="53">IFS(C53=1,"expl page",C53=20,"customise ch1",C53=15,"expl country filter",C53=22,"expl date filter",C53=9,"expl date filter",C53=6,"read db title",C53=5,"expl continent filter",C53=21,"use country filter",C53=46,"read ch1",C53=8,"expl continent filter",C53=60,"read db title",C53=3,"read ch1",C53=16,"use country filter",C53=23,"navigate country filter",C53=2,"use date filter",C53=30,"use date filter",C53=50,"read aTitle",C53=14,"use continent filter",C53=10,"expl custom selector",C53=31,"use date filter",C53=17,"use continent filter",C53=25,"use country filter",C53=11,"use custom selector",C53=40,"customise &amp; read aTable",C53=12,"use custom selector",C53="","")</f>
        <v>read ch1</v>
      </c>
      <c r="M53" s="43" t="str">
        <f t="shared" si="53"/>
        <v>read ch1</v>
      </c>
      <c r="N53" s="43" t="str">
        <f t="shared" si="53"/>
        <v>customise ch1</v>
      </c>
      <c r="O53" s="43" t="str">
        <f t="shared" si="53"/>
        <v>expl page</v>
      </c>
      <c r="P53" s="43" t="str">
        <f t="shared" si="53"/>
        <v/>
      </c>
      <c r="Q53" s="43" t="str">
        <f t="shared" si="53"/>
        <v/>
      </c>
      <c r="R53" s="43" t="str">
        <f t="shared" si="53"/>
        <v/>
      </c>
      <c r="S53" s="44" t="str">
        <f t="shared" si="53"/>
        <v/>
      </c>
    </row>
    <row r="54">
      <c r="A54" s="38" t="s">
        <v>406</v>
      </c>
      <c r="B54" s="10">
        <v>28.0</v>
      </c>
      <c r="C54" s="42">
        <f>IFERROR(__xludf.DUMMYFUNCTION("split(A54,"","")"),46.0)</f>
        <v>46</v>
      </c>
      <c r="D54" s="43">
        <f>IFERROR(__xludf.DUMMYFUNCTION("""COMPUTED_VALUE"""),1.0)</f>
        <v>1</v>
      </c>
      <c r="E54" s="43">
        <f>IFERROR(__xludf.DUMMYFUNCTION("""COMPUTED_VALUE"""),5.0)</f>
        <v>5</v>
      </c>
      <c r="F54" s="43">
        <f>IFERROR(__xludf.DUMMYFUNCTION("""COMPUTED_VALUE"""),1.0)</f>
        <v>1</v>
      </c>
      <c r="J54" s="44"/>
      <c r="K54" s="43">
        <f t="shared" si="2"/>
        <v>4</v>
      </c>
      <c r="L54" s="42" t="str">
        <f t="shared" ref="L54:S54" si="54">IFS(C54=1,"expl page",C54=20,"customise ch1",C54=15,"expl country filter",C54=22,"expl date filter",C54=9,"expl date filter",C54=6,"read db title",C54=5,"expl continent filter",C54=21,"use country filter",C54=46,"read ch1",C54=8,"expl continent filter",C54=60,"read db title",C54=3,"read ch1",C54=16,"use country filter",C54=23,"navigate country filter",C54=2,"use date filter",C54=30,"use date filter",C54=50,"read aTitle",C54=14,"use continent filter",C54=10,"expl custom selector",C54=31,"use date filter",C54=17,"use continent filter",C54=25,"use country filter",C54=11,"use custom selector",C54=40,"customise &amp; read aTable",C54=12,"use custom selector",C54="","")</f>
        <v>read ch1</v>
      </c>
      <c r="M54" s="43" t="str">
        <f t="shared" si="54"/>
        <v>expl page</v>
      </c>
      <c r="N54" s="43" t="str">
        <f t="shared" si="54"/>
        <v>expl continent filter</v>
      </c>
      <c r="O54" s="43" t="str">
        <f t="shared" si="54"/>
        <v>expl page</v>
      </c>
      <c r="P54" s="43" t="str">
        <f t="shared" si="54"/>
        <v/>
      </c>
      <c r="Q54" s="43" t="str">
        <f t="shared" si="54"/>
        <v/>
      </c>
      <c r="R54" s="43" t="str">
        <f t="shared" si="54"/>
        <v/>
      </c>
      <c r="S54" s="44" t="str">
        <f t="shared" si="54"/>
        <v/>
      </c>
    </row>
    <row r="55">
      <c r="A55" s="38" t="s">
        <v>407</v>
      </c>
      <c r="B55" s="10">
        <v>28.0</v>
      </c>
      <c r="C55" s="42">
        <f>IFERROR(__xludf.DUMMYFUNCTION("split(A55,"","")"),6.0)</f>
        <v>6</v>
      </c>
      <c r="D55" s="43">
        <f>IFERROR(__xludf.DUMMYFUNCTION("""COMPUTED_VALUE"""),1.0)</f>
        <v>1</v>
      </c>
      <c r="E55" s="43">
        <f>IFERROR(__xludf.DUMMYFUNCTION("""COMPUTED_VALUE"""),5.0)</f>
        <v>5</v>
      </c>
      <c r="F55" s="43">
        <f>IFERROR(__xludf.DUMMYFUNCTION("""COMPUTED_VALUE"""),1.0)</f>
        <v>1</v>
      </c>
      <c r="J55" s="44"/>
      <c r="K55" s="43">
        <f t="shared" si="2"/>
        <v>4</v>
      </c>
      <c r="L55" s="42" t="str">
        <f t="shared" ref="L55:S55" si="55">IFS(C55=1,"expl page",C55=20,"customise ch1",C55=15,"expl country filter",C55=22,"expl date filter",C55=9,"expl date filter",C55=6,"read db title",C55=5,"expl continent filter",C55=21,"use country filter",C55=46,"read ch1",C55=8,"expl continent filter",C55=60,"read db title",C55=3,"read ch1",C55=16,"use country filter",C55=23,"navigate country filter",C55=2,"use date filter",C55=30,"use date filter",C55=50,"read aTitle",C55=14,"use continent filter",C55=10,"expl custom selector",C55=31,"use date filter",C55=17,"use continent filter",C55=25,"use country filter",C55=11,"use custom selector",C55=40,"customise &amp; read aTable",C55=12,"use custom selector",C55="","")</f>
        <v>read db title</v>
      </c>
      <c r="M55" s="43" t="str">
        <f t="shared" si="55"/>
        <v>expl page</v>
      </c>
      <c r="N55" s="43" t="str">
        <f t="shared" si="55"/>
        <v>expl continent filter</v>
      </c>
      <c r="O55" s="43" t="str">
        <f t="shared" si="55"/>
        <v>expl page</v>
      </c>
      <c r="P55" s="43" t="str">
        <f t="shared" si="55"/>
        <v/>
      </c>
      <c r="Q55" s="43" t="str">
        <f t="shared" si="55"/>
        <v/>
      </c>
      <c r="R55" s="43" t="str">
        <f t="shared" si="55"/>
        <v/>
      </c>
      <c r="S55" s="44" t="str">
        <f t="shared" si="55"/>
        <v/>
      </c>
    </row>
    <row r="56">
      <c r="A56" s="38" t="s">
        <v>408</v>
      </c>
      <c r="B56" s="10">
        <v>28.0</v>
      </c>
      <c r="C56" s="42">
        <f>IFERROR(__xludf.DUMMYFUNCTION("split(A56,"","")"),1.0)</f>
        <v>1</v>
      </c>
      <c r="D56" s="43">
        <f>IFERROR(__xludf.DUMMYFUNCTION("""COMPUTED_VALUE"""),6.0)</f>
        <v>6</v>
      </c>
      <c r="E56" s="43">
        <f>IFERROR(__xludf.DUMMYFUNCTION("""COMPUTED_VALUE"""),60.0)</f>
        <v>60</v>
      </c>
      <c r="F56" s="43">
        <f>IFERROR(__xludf.DUMMYFUNCTION("""COMPUTED_VALUE"""),50.0)</f>
        <v>50</v>
      </c>
      <c r="G56" s="43">
        <f>IFERROR(__xludf.DUMMYFUNCTION("""COMPUTED_VALUE"""),6.0)</f>
        <v>6</v>
      </c>
      <c r="J56" s="44"/>
      <c r="K56" s="43">
        <f t="shared" si="2"/>
        <v>5</v>
      </c>
      <c r="L56" s="42" t="str">
        <f t="shared" ref="L56:S56" si="56">IFS(C56=1,"expl page",C56=20,"customise ch1",C56=15,"expl country filter",C56=22,"expl date filter",C56=9,"expl date filter",C56=6,"read db title",C56=5,"expl continent filter",C56=21,"use country filter",C56=46,"read ch1",C56=8,"expl continent filter",C56=60,"read db title",C56=3,"read ch1",C56=16,"use country filter",C56=23,"navigate country filter",C56=2,"use date filter",C56=30,"use date filter",C56=50,"read aTitle",C56=14,"use continent filter",C56=10,"expl custom selector",C56=31,"use date filter",C56=17,"use continent filter",C56=25,"use country filter",C56=11,"use custom selector",C56=40,"customise &amp; read aTable",C56=12,"use custom selector",C56="","")</f>
        <v>expl page</v>
      </c>
      <c r="M56" s="43" t="str">
        <f t="shared" si="56"/>
        <v>read db title</v>
      </c>
      <c r="N56" s="43" t="str">
        <f t="shared" si="56"/>
        <v>read db title</v>
      </c>
      <c r="O56" s="43" t="str">
        <f t="shared" si="56"/>
        <v>read aTitle</v>
      </c>
      <c r="P56" s="43" t="str">
        <f t="shared" si="56"/>
        <v>read db title</v>
      </c>
      <c r="Q56" s="43" t="str">
        <f t="shared" si="56"/>
        <v/>
      </c>
      <c r="R56" s="43" t="str">
        <f t="shared" si="56"/>
        <v/>
      </c>
      <c r="S56" s="44" t="str">
        <f t="shared" si="56"/>
        <v/>
      </c>
    </row>
    <row r="57">
      <c r="A57" s="38" t="s">
        <v>409</v>
      </c>
      <c r="B57" s="10">
        <v>28.0</v>
      </c>
      <c r="C57" s="42">
        <f>IFERROR(__xludf.DUMMYFUNCTION("split(A57,"","")"),15.0)</f>
        <v>15</v>
      </c>
      <c r="D57" s="43">
        <f>IFERROR(__xludf.DUMMYFUNCTION("""COMPUTED_VALUE"""),16.0)</f>
        <v>16</v>
      </c>
      <c r="E57" s="43">
        <f>IFERROR(__xludf.DUMMYFUNCTION("""COMPUTED_VALUE"""),17.0)</f>
        <v>17</v>
      </c>
      <c r="F57" s="43">
        <f>IFERROR(__xludf.DUMMYFUNCTION("""COMPUTED_VALUE"""),20.0)</f>
        <v>20</v>
      </c>
      <c r="G57" s="43">
        <f>IFERROR(__xludf.DUMMYFUNCTION("""COMPUTED_VALUE"""),22.0)</f>
        <v>22</v>
      </c>
      <c r="J57" s="44"/>
      <c r="K57" s="43">
        <f t="shared" si="2"/>
        <v>5</v>
      </c>
      <c r="L57" s="42" t="str">
        <f t="shared" ref="L57:S57" si="57">IFS(C57=1,"expl page",C57=20,"customise ch1",C57=15,"expl country filter",C57=22,"expl date filter",C57=9,"expl date filter",C57=6,"read db title",C57=5,"expl continent filter",C57=21,"use country filter",C57=46,"read ch1",C57=8,"expl continent filter",C57=60,"read db title",C57=3,"read ch1",C57=16,"use country filter",C57=23,"navigate country filter",C57=2,"use date filter",C57=30,"use date filter",C57=50,"read aTitle",C57=14,"use continent filter",C57=10,"expl custom selector",C57=31,"use date filter",C57=17,"use continent filter",C57=25,"use country filter",C57=11,"use custom selector",C57=40,"customise &amp; read aTable",C57=12,"use custom selector",C57="","")</f>
        <v>expl country filter</v>
      </c>
      <c r="M57" s="43" t="str">
        <f t="shared" si="57"/>
        <v>use country filter</v>
      </c>
      <c r="N57" s="43" t="str">
        <f t="shared" si="57"/>
        <v>use continent filter</v>
      </c>
      <c r="O57" s="43" t="str">
        <f t="shared" si="57"/>
        <v>customise ch1</v>
      </c>
      <c r="P57" s="43" t="str">
        <f t="shared" si="57"/>
        <v>expl date filter</v>
      </c>
      <c r="Q57" s="43" t="str">
        <f t="shared" si="57"/>
        <v/>
      </c>
      <c r="R57" s="43" t="str">
        <f t="shared" si="57"/>
        <v/>
      </c>
      <c r="S57" s="44" t="str">
        <f t="shared" si="57"/>
        <v/>
      </c>
    </row>
    <row r="58">
      <c r="A58" s="38" t="s">
        <v>410</v>
      </c>
      <c r="B58" s="10">
        <v>28.0</v>
      </c>
      <c r="C58" s="42">
        <f>IFERROR(__xludf.DUMMYFUNCTION("split(A58,"","")"),21.0)</f>
        <v>21</v>
      </c>
      <c r="D58" s="43">
        <f>IFERROR(__xludf.DUMMYFUNCTION("""COMPUTED_VALUE"""),22.0)</f>
        <v>22</v>
      </c>
      <c r="E58" s="43">
        <f>IFERROR(__xludf.DUMMYFUNCTION("""COMPUTED_VALUE"""),15.0)</f>
        <v>15</v>
      </c>
      <c r="F58" s="43">
        <f>IFERROR(__xludf.DUMMYFUNCTION("""COMPUTED_VALUE"""),16.0)</f>
        <v>16</v>
      </c>
      <c r="G58" s="43">
        <f>IFERROR(__xludf.DUMMYFUNCTION("""COMPUTED_VALUE"""),15.0)</f>
        <v>15</v>
      </c>
      <c r="J58" s="44"/>
      <c r="K58" s="43">
        <f t="shared" si="2"/>
        <v>5</v>
      </c>
      <c r="L58" s="42" t="str">
        <f t="shared" ref="L58:S58" si="58">IFS(C58=1,"expl page",C58=20,"customise ch1",C58=15,"expl country filter",C58=22,"expl date filter",C58=9,"expl date filter",C58=6,"read db title",C58=5,"expl continent filter",C58=21,"use country filter",C58=46,"read ch1",C58=8,"expl continent filter",C58=60,"read db title",C58=3,"read ch1",C58=16,"use country filter",C58=23,"navigate country filter",C58=2,"use date filter",C58=30,"use date filter",C58=50,"read aTitle",C58=14,"use continent filter",C58=10,"expl custom selector",C58=31,"use date filter",C58=17,"use continent filter",C58=25,"use country filter",C58=11,"use custom selector",C58=40,"customise &amp; read aTable",C58=12,"use custom selector",C58="","")</f>
        <v>use country filter</v>
      </c>
      <c r="M58" s="43" t="str">
        <f t="shared" si="58"/>
        <v>expl date filter</v>
      </c>
      <c r="N58" s="43" t="str">
        <f t="shared" si="58"/>
        <v>expl country filter</v>
      </c>
      <c r="O58" s="43" t="str">
        <f t="shared" si="58"/>
        <v>use country filter</v>
      </c>
      <c r="P58" s="43" t="str">
        <f t="shared" si="58"/>
        <v>expl country filter</v>
      </c>
      <c r="Q58" s="43" t="str">
        <f t="shared" si="58"/>
        <v/>
      </c>
      <c r="R58" s="43" t="str">
        <f t="shared" si="58"/>
        <v/>
      </c>
      <c r="S58" s="44" t="str">
        <f t="shared" si="58"/>
        <v/>
      </c>
    </row>
    <row r="59">
      <c r="A59" s="38" t="s">
        <v>411</v>
      </c>
      <c r="B59" s="10">
        <v>28.0</v>
      </c>
      <c r="C59" s="42">
        <f>IFERROR(__xludf.DUMMYFUNCTION("split(A59,"","")"),16.0)</f>
        <v>16</v>
      </c>
      <c r="D59" s="43">
        <f>IFERROR(__xludf.DUMMYFUNCTION("""COMPUTED_VALUE"""),15.0)</f>
        <v>15</v>
      </c>
      <c r="E59" s="43">
        <f>IFERROR(__xludf.DUMMYFUNCTION("""COMPUTED_VALUE"""),16.0)</f>
        <v>16</v>
      </c>
      <c r="F59" s="43">
        <f>IFERROR(__xludf.DUMMYFUNCTION("""COMPUTED_VALUE"""),25.0)</f>
        <v>25</v>
      </c>
      <c r="G59" s="43">
        <f>IFERROR(__xludf.DUMMYFUNCTION("""COMPUTED_VALUE"""),15.0)</f>
        <v>15</v>
      </c>
      <c r="J59" s="44"/>
      <c r="K59" s="43">
        <f t="shared" si="2"/>
        <v>5</v>
      </c>
      <c r="L59" s="42" t="str">
        <f t="shared" ref="L59:S59" si="59">IFS(C59=1,"expl page",C59=20,"customise ch1",C59=15,"expl country filter",C59=22,"expl date filter",C59=9,"expl date filter",C59=6,"read db title",C59=5,"expl continent filter",C59=21,"use country filter",C59=46,"read ch1",C59=8,"expl continent filter",C59=60,"read db title",C59=3,"read ch1",C59=16,"use country filter",C59=23,"navigate country filter",C59=2,"use date filter",C59=30,"use date filter",C59=50,"read aTitle",C59=14,"use continent filter",C59=10,"expl custom selector",C59=31,"use date filter",C59=17,"use continent filter",C59=25,"use country filter",C59=11,"use custom selector",C59=40,"customise &amp; read aTable",C59=12,"use custom selector",C59="","")</f>
        <v>use country filter</v>
      </c>
      <c r="M59" s="43" t="str">
        <f t="shared" si="59"/>
        <v>expl country filter</v>
      </c>
      <c r="N59" s="43" t="str">
        <f t="shared" si="59"/>
        <v>use country filter</v>
      </c>
      <c r="O59" s="43" t="str">
        <f t="shared" si="59"/>
        <v>use country filter</v>
      </c>
      <c r="P59" s="43" t="str">
        <f t="shared" si="59"/>
        <v>expl country filter</v>
      </c>
      <c r="Q59" s="43" t="str">
        <f t="shared" si="59"/>
        <v/>
      </c>
      <c r="R59" s="43" t="str">
        <f t="shared" si="59"/>
        <v/>
      </c>
      <c r="S59" s="44" t="str">
        <f t="shared" si="59"/>
        <v/>
      </c>
    </row>
    <row r="60">
      <c r="A60" s="38" t="s">
        <v>412</v>
      </c>
      <c r="B60" s="10">
        <v>28.0</v>
      </c>
      <c r="C60" s="42">
        <f>IFERROR(__xludf.DUMMYFUNCTION("split(A60,"","")"),15.0)</f>
        <v>15</v>
      </c>
      <c r="D60" s="43">
        <f>IFERROR(__xludf.DUMMYFUNCTION("""COMPUTED_VALUE"""),15.0)</f>
        <v>15</v>
      </c>
      <c r="E60" s="43">
        <f>IFERROR(__xludf.DUMMYFUNCTION("""COMPUTED_VALUE"""),15.0)</f>
        <v>15</v>
      </c>
      <c r="F60" s="43">
        <f>IFERROR(__xludf.DUMMYFUNCTION("""COMPUTED_VALUE"""),25.0)</f>
        <v>25</v>
      </c>
      <c r="G60" s="43">
        <f>IFERROR(__xludf.DUMMYFUNCTION("""COMPUTED_VALUE"""),15.0)</f>
        <v>15</v>
      </c>
      <c r="J60" s="44"/>
      <c r="K60" s="43">
        <f t="shared" si="2"/>
        <v>5</v>
      </c>
      <c r="L60" s="42" t="str">
        <f t="shared" ref="L60:S60" si="60">IFS(C60=1,"expl page",C60=20,"customise ch1",C60=15,"expl country filter",C60=22,"expl date filter",C60=9,"expl date filter",C60=6,"read db title",C60=5,"expl continent filter",C60=21,"use country filter",C60=46,"read ch1",C60=8,"expl continent filter",C60=60,"read db title",C60=3,"read ch1",C60=16,"use country filter",C60=23,"navigate country filter",C60=2,"use date filter",C60=30,"use date filter",C60=50,"read aTitle",C60=14,"use continent filter",C60=10,"expl custom selector",C60=31,"use date filter",C60=17,"use continent filter",C60=25,"use country filter",C60=11,"use custom selector",C60=40,"customise &amp; read aTable",C60=12,"use custom selector",C60="","")</f>
        <v>expl country filter</v>
      </c>
      <c r="M60" s="43" t="str">
        <f t="shared" si="60"/>
        <v>expl country filter</v>
      </c>
      <c r="N60" s="43" t="str">
        <f t="shared" si="60"/>
        <v>expl country filter</v>
      </c>
      <c r="O60" s="43" t="str">
        <f t="shared" si="60"/>
        <v>use country filter</v>
      </c>
      <c r="P60" s="43" t="str">
        <f t="shared" si="60"/>
        <v>expl country filter</v>
      </c>
      <c r="Q60" s="43" t="str">
        <f t="shared" si="60"/>
        <v/>
      </c>
      <c r="R60" s="43" t="str">
        <f t="shared" si="60"/>
        <v/>
      </c>
      <c r="S60" s="44" t="str">
        <f t="shared" si="60"/>
        <v/>
      </c>
    </row>
    <row r="61">
      <c r="A61" s="38" t="s">
        <v>413</v>
      </c>
      <c r="B61" s="10">
        <v>28.0</v>
      </c>
      <c r="C61" s="42">
        <f>IFERROR(__xludf.DUMMYFUNCTION("split(A61,"","")"),22.0)</f>
        <v>22</v>
      </c>
      <c r="D61" s="43">
        <f>IFERROR(__xludf.DUMMYFUNCTION("""COMPUTED_VALUE"""),15.0)</f>
        <v>15</v>
      </c>
      <c r="E61" s="43">
        <f>IFERROR(__xludf.DUMMYFUNCTION("""COMPUTED_VALUE"""),15.0)</f>
        <v>15</v>
      </c>
      <c r="F61" s="43">
        <f>IFERROR(__xludf.DUMMYFUNCTION("""COMPUTED_VALUE"""),15.0)</f>
        <v>15</v>
      </c>
      <c r="G61" s="43">
        <f>IFERROR(__xludf.DUMMYFUNCTION("""COMPUTED_VALUE"""),15.0)</f>
        <v>15</v>
      </c>
      <c r="J61" s="44"/>
      <c r="K61" s="43">
        <f t="shared" si="2"/>
        <v>5</v>
      </c>
      <c r="L61" s="42" t="str">
        <f t="shared" ref="L61:S61" si="61">IFS(C61=1,"expl page",C61=20,"customise ch1",C61=15,"expl country filter",C61=22,"expl date filter",C61=9,"expl date filter",C61=6,"read db title",C61=5,"expl continent filter",C61=21,"use country filter",C61=46,"read ch1",C61=8,"expl continent filter",C61=60,"read db title",C61=3,"read ch1",C61=16,"use country filter",C61=23,"navigate country filter",C61=2,"use date filter",C61=30,"use date filter",C61=50,"read aTitle",C61=14,"use continent filter",C61=10,"expl custom selector",C61=31,"use date filter",C61=17,"use continent filter",C61=25,"use country filter",C61=11,"use custom selector",C61=40,"customise &amp; read aTable",C61=12,"use custom selector",C61="","")</f>
        <v>expl date filter</v>
      </c>
      <c r="M61" s="43" t="str">
        <f t="shared" si="61"/>
        <v>expl country filter</v>
      </c>
      <c r="N61" s="43" t="str">
        <f t="shared" si="61"/>
        <v>expl country filter</v>
      </c>
      <c r="O61" s="43" t="str">
        <f t="shared" si="61"/>
        <v>expl country filter</v>
      </c>
      <c r="P61" s="43" t="str">
        <f t="shared" si="61"/>
        <v>expl country filter</v>
      </c>
      <c r="Q61" s="43" t="str">
        <f t="shared" si="61"/>
        <v/>
      </c>
      <c r="R61" s="43" t="str">
        <f t="shared" si="61"/>
        <v/>
      </c>
      <c r="S61" s="44" t="str">
        <f t="shared" si="61"/>
        <v/>
      </c>
    </row>
    <row r="62">
      <c r="A62" s="38" t="s">
        <v>414</v>
      </c>
      <c r="B62" s="10">
        <v>28.0</v>
      </c>
      <c r="C62" s="42">
        <f>IFERROR(__xludf.DUMMYFUNCTION("split(A62,"","")"),15.0)</f>
        <v>15</v>
      </c>
      <c r="D62" s="43">
        <f>IFERROR(__xludf.DUMMYFUNCTION("""COMPUTED_VALUE"""),16.0)</f>
        <v>16</v>
      </c>
      <c r="E62" s="43">
        <f>IFERROR(__xludf.DUMMYFUNCTION("""COMPUTED_VALUE"""),17.0)</f>
        <v>17</v>
      </c>
      <c r="F62" s="43">
        <f>IFERROR(__xludf.DUMMYFUNCTION("""COMPUTED_VALUE"""),15.0)</f>
        <v>15</v>
      </c>
      <c r="G62" s="43">
        <f>IFERROR(__xludf.DUMMYFUNCTION("""COMPUTED_VALUE"""),1.0)</f>
        <v>1</v>
      </c>
      <c r="J62" s="44"/>
      <c r="K62" s="43">
        <f t="shared" si="2"/>
        <v>5</v>
      </c>
      <c r="L62" s="42" t="str">
        <f t="shared" ref="L62:S62" si="62">IFS(C62=1,"expl page",C62=20,"customise ch1",C62=15,"expl country filter",C62=22,"expl date filter",C62=9,"expl date filter",C62=6,"read db title",C62=5,"expl continent filter",C62=21,"use country filter",C62=46,"read ch1",C62=8,"expl continent filter",C62=60,"read db title",C62=3,"read ch1",C62=16,"use country filter",C62=23,"navigate country filter",C62=2,"use date filter",C62=30,"use date filter",C62=50,"read aTitle",C62=14,"use continent filter",C62=10,"expl custom selector",C62=31,"use date filter",C62=17,"use continent filter",C62=25,"use country filter",C62=11,"use custom selector",C62=40,"customise &amp; read aTable",C62=12,"use custom selector",C62="","")</f>
        <v>expl country filter</v>
      </c>
      <c r="M62" s="43" t="str">
        <f t="shared" si="62"/>
        <v>use country filter</v>
      </c>
      <c r="N62" s="43" t="str">
        <f t="shared" si="62"/>
        <v>use continent filter</v>
      </c>
      <c r="O62" s="43" t="str">
        <f t="shared" si="62"/>
        <v>expl country filter</v>
      </c>
      <c r="P62" s="43" t="str">
        <f t="shared" si="62"/>
        <v>expl page</v>
      </c>
      <c r="Q62" s="43" t="str">
        <f t="shared" si="62"/>
        <v/>
      </c>
      <c r="R62" s="43" t="str">
        <f t="shared" si="62"/>
        <v/>
      </c>
      <c r="S62" s="44" t="str">
        <f t="shared" si="62"/>
        <v/>
      </c>
    </row>
    <row r="63">
      <c r="A63" s="38" t="s">
        <v>415</v>
      </c>
      <c r="B63" s="10">
        <v>28.0</v>
      </c>
      <c r="C63" s="42">
        <f>IFERROR(__xludf.DUMMYFUNCTION("split(A63,"","")"),1.0)</f>
        <v>1</v>
      </c>
      <c r="D63" s="43">
        <f>IFERROR(__xludf.DUMMYFUNCTION("""COMPUTED_VALUE"""),10.0)</f>
        <v>10</v>
      </c>
      <c r="E63" s="43">
        <f>IFERROR(__xludf.DUMMYFUNCTION("""COMPUTED_VALUE"""),11.0)</f>
        <v>11</v>
      </c>
      <c r="F63" s="43">
        <f>IFERROR(__xludf.DUMMYFUNCTION("""COMPUTED_VALUE"""),12.0)</f>
        <v>12</v>
      </c>
      <c r="G63" s="43">
        <f>IFERROR(__xludf.DUMMYFUNCTION("""COMPUTED_VALUE"""),10.0)</f>
        <v>10</v>
      </c>
      <c r="J63" s="44"/>
      <c r="K63" s="43">
        <f t="shared" si="2"/>
        <v>5</v>
      </c>
      <c r="L63" s="42" t="str">
        <f t="shared" ref="L63:S63" si="63">IFS(C63=1,"expl page",C63=20,"customise ch1",C63=15,"expl country filter",C63=22,"expl date filter",C63=9,"expl date filter",C63=6,"read db title",C63=5,"expl continent filter",C63=21,"use country filter",C63=46,"read ch1",C63=8,"expl continent filter",C63=60,"read db title",C63=3,"read ch1",C63=16,"use country filter",C63=23,"navigate country filter",C63=2,"use date filter",C63=30,"use date filter",C63=50,"read aTitle",C63=14,"use continent filter",C63=10,"expl custom selector",C63=31,"use date filter",C63=17,"use continent filter",C63=25,"use country filter",C63=11,"use custom selector",C63=40,"customise &amp; read aTable",C63=12,"use custom selector",C63="","")</f>
        <v>expl page</v>
      </c>
      <c r="M63" s="43" t="str">
        <f t="shared" si="63"/>
        <v>expl custom selector</v>
      </c>
      <c r="N63" s="43" t="str">
        <f t="shared" si="63"/>
        <v>use custom selector</v>
      </c>
      <c r="O63" s="43" t="str">
        <f t="shared" si="63"/>
        <v>use custom selector</v>
      </c>
      <c r="P63" s="43" t="str">
        <f t="shared" si="63"/>
        <v>expl custom selector</v>
      </c>
      <c r="Q63" s="43" t="str">
        <f t="shared" si="63"/>
        <v/>
      </c>
      <c r="R63" s="43" t="str">
        <f t="shared" si="63"/>
        <v/>
      </c>
      <c r="S63" s="44" t="str">
        <f t="shared" si="63"/>
        <v/>
      </c>
    </row>
    <row r="64">
      <c r="A64" s="38" t="s">
        <v>416</v>
      </c>
      <c r="B64" s="10">
        <v>28.0</v>
      </c>
      <c r="C64" s="42">
        <f>IFERROR(__xludf.DUMMYFUNCTION("split(A64,"","")"),3.0)</f>
        <v>3</v>
      </c>
      <c r="D64" s="43">
        <f>IFERROR(__xludf.DUMMYFUNCTION("""COMPUTED_VALUE"""),20.0)</f>
        <v>20</v>
      </c>
      <c r="E64" s="43">
        <f>IFERROR(__xludf.DUMMYFUNCTION("""COMPUTED_VALUE"""),1.0)</f>
        <v>1</v>
      </c>
      <c r="F64" s="43">
        <f>IFERROR(__xludf.DUMMYFUNCTION("""COMPUTED_VALUE"""),1.0)</f>
        <v>1</v>
      </c>
      <c r="G64" s="43">
        <f>IFERROR(__xludf.DUMMYFUNCTION("""COMPUTED_VALUE"""),6.0)</f>
        <v>6</v>
      </c>
      <c r="J64" s="44"/>
      <c r="K64" s="43">
        <f t="shared" si="2"/>
        <v>5</v>
      </c>
      <c r="L64" s="42" t="str">
        <f t="shared" ref="L64:S64" si="64">IFS(C64=1,"expl page",C64=20,"customise ch1",C64=15,"expl country filter",C64=22,"expl date filter",C64=9,"expl date filter",C64=6,"read db title",C64=5,"expl continent filter",C64=21,"use country filter",C64=46,"read ch1",C64=8,"expl continent filter",C64=60,"read db title",C64=3,"read ch1",C64=16,"use country filter",C64=23,"navigate country filter",C64=2,"use date filter",C64=30,"use date filter",C64=50,"read aTitle",C64=14,"use continent filter",C64=10,"expl custom selector",C64=31,"use date filter",C64=17,"use continent filter",C64=25,"use country filter",C64=11,"use custom selector",C64=40,"customise &amp; read aTable",C64=12,"use custom selector",C64="","")</f>
        <v>read ch1</v>
      </c>
      <c r="M64" s="43" t="str">
        <f t="shared" si="64"/>
        <v>customise ch1</v>
      </c>
      <c r="N64" s="43" t="str">
        <f t="shared" si="64"/>
        <v>expl page</v>
      </c>
      <c r="O64" s="43" t="str">
        <f t="shared" si="64"/>
        <v>expl page</v>
      </c>
      <c r="P64" s="43" t="str">
        <f t="shared" si="64"/>
        <v>read db title</v>
      </c>
      <c r="Q64" s="43" t="str">
        <f t="shared" si="64"/>
        <v/>
      </c>
      <c r="R64" s="43" t="str">
        <f t="shared" si="64"/>
        <v/>
      </c>
      <c r="S64" s="44" t="str">
        <f t="shared" si="64"/>
        <v/>
      </c>
    </row>
    <row r="65">
      <c r="A65" s="38" t="s">
        <v>417</v>
      </c>
      <c r="B65" s="10">
        <v>28.0</v>
      </c>
      <c r="C65" s="42">
        <f>IFERROR(__xludf.DUMMYFUNCTION("split(A65,"","")"),22.0)</f>
        <v>22</v>
      </c>
      <c r="D65" s="43">
        <f>IFERROR(__xludf.DUMMYFUNCTION("""COMPUTED_VALUE"""),22.0)</f>
        <v>22</v>
      </c>
      <c r="E65" s="43">
        <f>IFERROR(__xludf.DUMMYFUNCTION("""COMPUTED_VALUE"""),15.0)</f>
        <v>15</v>
      </c>
      <c r="F65" s="43">
        <f>IFERROR(__xludf.DUMMYFUNCTION("""COMPUTED_VALUE"""),15.0)</f>
        <v>15</v>
      </c>
      <c r="G65" s="43">
        <f>IFERROR(__xludf.DUMMYFUNCTION("""COMPUTED_VALUE"""),16.0)</f>
        <v>16</v>
      </c>
      <c r="H65" s="43">
        <f>IFERROR(__xludf.DUMMYFUNCTION("""COMPUTED_VALUE"""),25.0)</f>
        <v>25</v>
      </c>
      <c r="J65" s="44"/>
      <c r="K65" s="43">
        <f t="shared" si="2"/>
        <v>6</v>
      </c>
      <c r="L65" s="42" t="str">
        <f t="shared" ref="L65:S65" si="65">IFS(C65=1,"expl page",C65=20,"customise ch1",C65=15,"expl country filter",C65=22,"expl date filter",C65=9,"expl date filter",C65=6,"read db title",C65=5,"expl continent filter",C65=21,"use country filter",C65=46,"read ch1",C65=8,"expl continent filter",C65=60,"read db title",C65=3,"read ch1",C65=16,"use country filter",C65=23,"navigate country filter",C65=2,"use date filter",C65=30,"use date filter",C65=50,"read aTitle",C65=14,"use continent filter",C65=10,"expl custom selector",C65=31,"use date filter",C65=17,"use continent filter",C65=25,"use country filter",C65=11,"use custom selector",C65=40,"customise &amp; read aTable",C65=12,"use custom selector",C65="","")</f>
        <v>expl date filter</v>
      </c>
      <c r="M65" s="43" t="str">
        <f t="shared" si="65"/>
        <v>expl date filter</v>
      </c>
      <c r="N65" s="43" t="str">
        <f t="shared" si="65"/>
        <v>expl country filter</v>
      </c>
      <c r="O65" s="43" t="str">
        <f t="shared" si="65"/>
        <v>expl country filter</v>
      </c>
      <c r="P65" s="43" t="str">
        <f t="shared" si="65"/>
        <v>use country filter</v>
      </c>
      <c r="Q65" s="43" t="str">
        <f t="shared" si="65"/>
        <v>use country filter</v>
      </c>
      <c r="R65" s="43" t="str">
        <f t="shared" si="65"/>
        <v/>
      </c>
      <c r="S65" s="44" t="str">
        <f t="shared" si="65"/>
        <v/>
      </c>
    </row>
    <row r="66">
      <c r="A66" s="38" t="s">
        <v>418</v>
      </c>
      <c r="B66" s="10">
        <v>28.0</v>
      </c>
      <c r="C66" s="42">
        <f>IFERROR(__xludf.DUMMYFUNCTION("split(A66,"","")"),21.0)</f>
        <v>21</v>
      </c>
      <c r="D66" s="43">
        <f>IFERROR(__xludf.DUMMYFUNCTION("""COMPUTED_VALUE"""),22.0)</f>
        <v>22</v>
      </c>
      <c r="E66" s="43">
        <f>IFERROR(__xludf.DUMMYFUNCTION("""COMPUTED_VALUE"""),15.0)</f>
        <v>15</v>
      </c>
      <c r="F66" s="43">
        <f>IFERROR(__xludf.DUMMYFUNCTION("""COMPUTED_VALUE"""),15.0)</f>
        <v>15</v>
      </c>
      <c r="G66" s="43">
        <f>IFERROR(__xludf.DUMMYFUNCTION("""COMPUTED_VALUE"""),25.0)</f>
        <v>25</v>
      </c>
      <c r="H66" s="43">
        <f>IFERROR(__xludf.DUMMYFUNCTION("""COMPUTED_VALUE"""),15.0)</f>
        <v>15</v>
      </c>
      <c r="J66" s="44"/>
      <c r="K66" s="43">
        <f t="shared" si="2"/>
        <v>6</v>
      </c>
      <c r="L66" s="42" t="str">
        <f t="shared" ref="L66:S66" si="66">IFS(C66=1,"expl page",C66=20,"customise ch1",C66=15,"expl country filter",C66=22,"expl date filter",C66=9,"expl date filter",C66=6,"read db title",C66=5,"expl continent filter",C66=21,"use country filter",C66=46,"read ch1",C66=8,"expl continent filter",C66=60,"read db title",C66=3,"read ch1",C66=16,"use country filter",C66=23,"navigate country filter",C66=2,"use date filter",C66=30,"use date filter",C66=50,"read aTitle",C66=14,"use continent filter",C66=10,"expl custom selector",C66=31,"use date filter",C66=17,"use continent filter",C66=25,"use country filter",C66=11,"use custom selector",C66=40,"customise &amp; read aTable",C66=12,"use custom selector",C66="","")</f>
        <v>use country filter</v>
      </c>
      <c r="M66" s="43" t="str">
        <f t="shared" si="66"/>
        <v>expl date filter</v>
      </c>
      <c r="N66" s="43" t="str">
        <f t="shared" si="66"/>
        <v>expl country filter</v>
      </c>
      <c r="O66" s="43" t="str">
        <f t="shared" si="66"/>
        <v>expl country filter</v>
      </c>
      <c r="P66" s="43" t="str">
        <f t="shared" si="66"/>
        <v>use country filter</v>
      </c>
      <c r="Q66" s="43" t="str">
        <f t="shared" si="66"/>
        <v>expl country filter</v>
      </c>
      <c r="R66" s="43" t="str">
        <f t="shared" si="66"/>
        <v/>
      </c>
      <c r="S66" s="44" t="str">
        <f t="shared" si="66"/>
        <v/>
      </c>
    </row>
    <row r="67">
      <c r="A67" s="38" t="s">
        <v>419</v>
      </c>
      <c r="B67" s="10">
        <v>28.0</v>
      </c>
      <c r="C67" s="42">
        <f>IFERROR(__xludf.DUMMYFUNCTION("split(A67,"","")"),15.0)</f>
        <v>15</v>
      </c>
      <c r="D67" s="43">
        <f>IFERROR(__xludf.DUMMYFUNCTION("""COMPUTED_VALUE"""),15.0)</f>
        <v>15</v>
      </c>
      <c r="E67" s="43">
        <f>IFERROR(__xludf.DUMMYFUNCTION("""COMPUTED_VALUE"""),25.0)</f>
        <v>25</v>
      </c>
      <c r="F67" s="43">
        <f>IFERROR(__xludf.DUMMYFUNCTION("""COMPUTED_VALUE"""),15.0)</f>
        <v>15</v>
      </c>
      <c r="G67" s="43">
        <f>IFERROR(__xludf.DUMMYFUNCTION("""COMPUTED_VALUE"""),16.0)</f>
        <v>16</v>
      </c>
      <c r="H67" s="43">
        <f>IFERROR(__xludf.DUMMYFUNCTION("""COMPUTED_VALUE"""),25.0)</f>
        <v>25</v>
      </c>
      <c r="J67" s="44"/>
      <c r="K67" s="43">
        <f t="shared" si="2"/>
        <v>6</v>
      </c>
      <c r="L67" s="42" t="str">
        <f t="shared" ref="L67:S67" si="67">IFS(C67=1,"expl page",C67=20,"customise ch1",C67=15,"expl country filter",C67=22,"expl date filter",C67=9,"expl date filter",C67=6,"read db title",C67=5,"expl continent filter",C67=21,"use country filter",C67=46,"read ch1",C67=8,"expl continent filter",C67=60,"read db title",C67=3,"read ch1",C67=16,"use country filter",C67=23,"navigate country filter",C67=2,"use date filter",C67=30,"use date filter",C67=50,"read aTitle",C67=14,"use continent filter",C67=10,"expl custom selector",C67=31,"use date filter",C67=17,"use continent filter",C67=25,"use country filter",C67=11,"use custom selector",C67=40,"customise &amp; read aTable",C67=12,"use custom selector",C67="","")</f>
        <v>expl country filter</v>
      </c>
      <c r="M67" s="43" t="str">
        <f t="shared" si="67"/>
        <v>expl country filter</v>
      </c>
      <c r="N67" s="43" t="str">
        <f t="shared" si="67"/>
        <v>use country filter</v>
      </c>
      <c r="O67" s="43" t="str">
        <f t="shared" si="67"/>
        <v>expl country filter</v>
      </c>
      <c r="P67" s="43" t="str">
        <f t="shared" si="67"/>
        <v>use country filter</v>
      </c>
      <c r="Q67" s="43" t="str">
        <f t="shared" si="67"/>
        <v>use country filter</v>
      </c>
      <c r="R67" s="43" t="str">
        <f t="shared" si="67"/>
        <v/>
      </c>
      <c r="S67" s="44" t="str">
        <f t="shared" si="67"/>
        <v/>
      </c>
    </row>
    <row r="68">
      <c r="A68" s="38" t="s">
        <v>420</v>
      </c>
      <c r="B68" s="10">
        <v>28.0</v>
      </c>
      <c r="C68" s="42">
        <f>IFERROR(__xludf.DUMMYFUNCTION("split(A68,"","")"),15.0)</f>
        <v>15</v>
      </c>
      <c r="D68" s="43">
        <f>IFERROR(__xludf.DUMMYFUNCTION("""COMPUTED_VALUE"""),15.0)</f>
        <v>15</v>
      </c>
      <c r="E68" s="43">
        <f>IFERROR(__xludf.DUMMYFUNCTION("""COMPUTED_VALUE"""),16.0)</f>
        <v>16</v>
      </c>
      <c r="F68" s="43">
        <f>IFERROR(__xludf.DUMMYFUNCTION("""COMPUTED_VALUE"""),25.0)</f>
        <v>25</v>
      </c>
      <c r="G68" s="43">
        <f>IFERROR(__xludf.DUMMYFUNCTION("""COMPUTED_VALUE"""),15.0)</f>
        <v>15</v>
      </c>
      <c r="H68" s="43">
        <f>IFERROR(__xludf.DUMMYFUNCTION("""COMPUTED_VALUE"""),25.0)</f>
        <v>25</v>
      </c>
      <c r="J68" s="44"/>
      <c r="K68" s="43">
        <f t="shared" si="2"/>
        <v>6</v>
      </c>
      <c r="L68" s="42" t="str">
        <f t="shared" ref="L68:S68" si="68">IFS(C68=1,"expl page",C68=20,"customise ch1",C68=15,"expl country filter",C68=22,"expl date filter",C68=9,"expl date filter",C68=6,"read db title",C68=5,"expl continent filter",C68=21,"use country filter",C68=46,"read ch1",C68=8,"expl continent filter",C68=60,"read db title",C68=3,"read ch1",C68=16,"use country filter",C68=23,"navigate country filter",C68=2,"use date filter",C68=30,"use date filter",C68=50,"read aTitle",C68=14,"use continent filter",C68=10,"expl custom selector",C68=31,"use date filter",C68=17,"use continent filter",C68=25,"use country filter",C68=11,"use custom selector",C68=40,"customise &amp; read aTable",C68=12,"use custom selector",C68="","")</f>
        <v>expl country filter</v>
      </c>
      <c r="M68" s="43" t="str">
        <f t="shared" si="68"/>
        <v>expl country filter</v>
      </c>
      <c r="N68" s="43" t="str">
        <f t="shared" si="68"/>
        <v>use country filter</v>
      </c>
      <c r="O68" s="43" t="str">
        <f t="shared" si="68"/>
        <v>use country filter</v>
      </c>
      <c r="P68" s="43" t="str">
        <f t="shared" si="68"/>
        <v>expl country filter</v>
      </c>
      <c r="Q68" s="43" t="str">
        <f t="shared" si="68"/>
        <v>use country filter</v>
      </c>
      <c r="R68" s="43" t="str">
        <f t="shared" si="68"/>
        <v/>
      </c>
      <c r="S68" s="44" t="str">
        <f t="shared" si="68"/>
        <v/>
      </c>
    </row>
    <row r="69">
      <c r="A69" s="38" t="s">
        <v>421</v>
      </c>
      <c r="B69" s="10">
        <v>28.0</v>
      </c>
      <c r="C69" s="42">
        <f>IFERROR(__xludf.DUMMYFUNCTION("split(A69,"","")"),21.0)</f>
        <v>21</v>
      </c>
      <c r="D69" s="43">
        <f>IFERROR(__xludf.DUMMYFUNCTION("""COMPUTED_VALUE"""),15.0)</f>
        <v>15</v>
      </c>
      <c r="E69" s="43">
        <f>IFERROR(__xludf.DUMMYFUNCTION("""COMPUTED_VALUE"""),16.0)</f>
        <v>16</v>
      </c>
      <c r="F69" s="43">
        <f>IFERROR(__xludf.DUMMYFUNCTION("""COMPUTED_VALUE"""),15.0)</f>
        <v>15</v>
      </c>
      <c r="G69" s="43">
        <f>IFERROR(__xludf.DUMMYFUNCTION("""COMPUTED_VALUE"""),16.0)</f>
        <v>16</v>
      </c>
      <c r="H69" s="43">
        <f>IFERROR(__xludf.DUMMYFUNCTION("""COMPUTED_VALUE"""),25.0)</f>
        <v>25</v>
      </c>
      <c r="J69" s="44"/>
      <c r="K69" s="43">
        <f t="shared" si="2"/>
        <v>6</v>
      </c>
      <c r="L69" s="42" t="str">
        <f t="shared" ref="L69:S69" si="69">IFS(C69=1,"expl page",C69=20,"customise ch1",C69=15,"expl country filter",C69=22,"expl date filter",C69=9,"expl date filter",C69=6,"read db title",C69=5,"expl continent filter",C69=21,"use country filter",C69=46,"read ch1",C69=8,"expl continent filter",C69=60,"read db title",C69=3,"read ch1",C69=16,"use country filter",C69=23,"navigate country filter",C69=2,"use date filter",C69=30,"use date filter",C69=50,"read aTitle",C69=14,"use continent filter",C69=10,"expl custom selector",C69=31,"use date filter",C69=17,"use continent filter",C69=25,"use country filter",C69=11,"use custom selector",C69=40,"customise &amp; read aTable",C69=12,"use custom selector",C69="","")</f>
        <v>use country filter</v>
      </c>
      <c r="M69" s="43" t="str">
        <f t="shared" si="69"/>
        <v>expl country filter</v>
      </c>
      <c r="N69" s="43" t="str">
        <f t="shared" si="69"/>
        <v>use country filter</v>
      </c>
      <c r="O69" s="43" t="str">
        <f t="shared" si="69"/>
        <v>expl country filter</v>
      </c>
      <c r="P69" s="43" t="str">
        <f t="shared" si="69"/>
        <v>use country filter</v>
      </c>
      <c r="Q69" s="43" t="str">
        <f t="shared" si="69"/>
        <v>use country filter</v>
      </c>
      <c r="R69" s="43" t="str">
        <f t="shared" si="69"/>
        <v/>
      </c>
      <c r="S69" s="44" t="str">
        <f t="shared" si="69"/>
        <v/>
      </c>
    </row>
    <row r="70">
      <c r="A70" s="38" t="s">
        <v>422</v>
      </c>
      <c r="B70" s="10">
        <v>28.0</v>
      </c>
      <c r="C70" s="42">
        <f>IFERROR(__xludf.DUMMYFUNCTION("split(A70,"","")"),15.0)</f>
        <v>15</v>
      </c>
      <c r="D70" s="43">
        <f>IFERROR(__xludf.DUMMYFUNCTION("""COMPUTED_VALUE"""),15.0)</f>
        <v>15</v>
      </c>
      <c r="E70" s="43">
        <f>IFERROR(__xludf.DUMMYFUNCTION("""COMPUTED_VALUE"""),16.0)</f>
        <v>16</v>
      </c>
      <c r="F70" s="43">
        <f>IFERROR(__xludf.DUMMYFUNCTION("""COMPUTED_VALUE"""),25.0)</f>
        <v>25</v>
      </c>
      <c r="G70" s="43">
        <f>IFERROR(__xludf.DUMMYFUNCTION("""COMPUTED_VALUE"""),15.0)</f>
        <v>15</v>
      </c>
      <c r="H70" s="43">
        <f>IFERROR(__xludf.DUMMYFUNCTION("""COMPUTED_VALUE"""),15.0)</f>
        <v>15</v>
      </c>
      <c r="J70" s="44"/>
      <c r="K70" s="43">
        <f t="shared" si="2"/>
        <v>6</v>
      </c>
      <c r="L70" s="42" t="str">
        <f t="shared" ref="L70:S70" si="70">IFS(C70=1,"expl page",C70=20,"customise ch1",C70=15,"expl country filter",C70=22,"expl date filter",C70=9,"expl date filter",C70=6,"read db title",C70=5,"expl continent filter",C70=21,"use country filter",C70=46,"read ch1",C70=8,"expl continent filter",C70=60,"read db title",C70=3,"read ch1",C70=16,"use country filter",C70=23,"navigate country filter",C70=2,"use date filter",C70=30,"use date filter",C70=50,"read aTitle",C70=14,"use continent filter",C70=10,"expl custom selector",C70=31,"use date filter",C70=17,"use continent filter",C70=25,"use country filter",C70=11,"use custom selector",C70=40,"customise &amp; read aTable",C70=12,"use custom selector",C70="","")</f>
        <v>expl country filter</v>
      </c>
      <c r="M70" s="43" t="str">
        <f t="shared" si="70"/>
        <v>expl country filter</v>
      </c>
      <c r="N70" s="43" t="str">
        <f t="shared" si="70"/>
        <v>use country filter</v>
      </c>
      <c r="O70" s="43" t="str">
        <f t="shared" si="70"/>
        <v>use country filter</v>
      </c>
      <c r="P70" s="43" t="str">
        <f t="shared" si="70"/>
        <v>expl country filter</v>
      </c>
      <c r="Q70" s="43" t="str">
        <f t="shared" si="70"/>
        <v>expl country filter</v>
      </c>
      <c r="R70" s="43" t="str">
        <f t="shared" si="70"/>
        <v/>
      </c>
      <c r="S70" s="44" t="str">
        <f t="shared" si="70"/>
        <v/>
      </c>
    </row>
    <row r="71">
      <c r="A71" s="38" t="s">
        <v>423</v>
      </c>
      <c r="B71" s="10">
        <v>28.0</v>
      </c>
      <c r="C71" s="42">
        <f>IFERROR(__xludf.DUMMYFUNCTION("split(A71,"","")"),20.0)</f>
        <v>20</v>
      </c>
      <c r="D71" s="43">
        <f>IFERROR(__xludf.DUMMYFUNCTION("""COMPUTED_VALUE"""),1.0)</f>
        <v>1</v>
      </c>
      <c r="E71" s="43">
        <f>IFERROR(__xludf.DUMMYFUNCTION("""COMPUTED_VALUE"""),5.0)</f>
        <v>5</v>
      </c>
      <c r="F71" s="43">
        <f>IFERROR(__xludf.DUMMYFUNCTION("""COMPUTED_VALUE"""),1.0)</f>
        <v>1</v>
      </c>
      <c r="G71" s="43">
        <f>IFERROR(__xludf.DUMMYFUNCTION("""COMPUTED_VALUE"""),6.0)</f>
        <v>6</v>
      </c>
      <c r="H71" s="43">
        <f>IFERROR(__xludf.DUMMYFUNCTION("""COMPUTED_VALUE"""),60.0)</f>
        <v>60</v>
      </c>
      <c r="J71" s="44"/>
      <c r="K71" s="43">
        <f t="shared" si="2"/>
        <v>6</v>
      </c>
      <c r="L71" s="42" t="str">
        <f t="shared" ref="L71:S71" si="71">IFS(C71=1,"expl page",C71=20,"customise ch1",C71=15,"expl country filter",C71=22,"expl date filter",C71=9,"expl date filter",C71=6,"read db title",C71=5,"expl continent filter",C71=21,"use country filter",C71=46,"read ch1",C71=8,"expl continent filter",C71=60,"read db title",C71=3,"read ch1",C71=16,"use country filter",C71=23,"navigate country filter",C71=2,"use date filter",C71=30,"use date filter",C71=50,"read aTitle",C71=14,"use continent filter",C71=10,"expl custom selector",C71=31,"use date filter",C71=17,"use continent filter",C71=25,"use country filter",C71=11,"use custom selector",C71=40,"customise &amp; read aTable",C71=12,"use custom selector",C71="","")</f>
        <v>customise ch1</v>
      </c>
      <c r="M71" s="43" t="str">
        <f t="shared" si="71"/>
        <v>expl page</v>
      </c>
      <c r="N71" s="43" t="str">
        <f t="shared" si="71"/>
        <v>expl continent filter</v>
      </c>
      <c r="O71" s="43" t="str">
        <f t="shared" si="71"/>
        <v>expl page</v>
      </c>
      <c r="P71" s="43" t="str">
        <f t="shared" si="71"/>
        <v>read db title</v>
      </c>
      <c r="Q71" s="43" t="str">
        <f t="shared" si="71"/>
        <v>read db title</v>
      </c>
      <c r="R71" s="43" t="str">
        <f t="shared" si="71"/>
        <v/>
      </c>
      <c r="S71" s="44" t="str">
        <f t="shared" si="71"/>
        <v/>
      </c>
    </row>
    <row r="72">
      <c r="A72" s="38" t="s">
        <v>424</v>
      </c>
      <c r="B72" s="10">
        <v>28.0</v>
      </c>
      <c r="C72" s="42">
        <f>IFERROR(__xludf.DUMMYFUNCTION("split(A72,"","")"),8.0)</f>
        <v>8</v>
      </c>
      <c r="D72" s="43">
        <f>IFERROR(__xludf.DUMMYFUNCTION("""COMPUTED_VALUE"""),14.0)</f>
        <v>14</v>
      </c>
      <c r="E72" s="43">
        <f>IFERROR(__xludf.DUMMYFUNCTION("""COMPUTED_VALUE"""),8.0)</f>
        <v>8</v>
      </c>
      <c r="F72" s="43">
        <f>IFERROR(__xludf.DUMMYFUNCTION("""COMPUTED_VALUE"""),15.0)</f>
        <v>15</v>
      </c>
      <c r="G72" s="43">
        <f>IFERROR(__xludf.DUMMYFUNCTION("""COMPUTED_VALUE"""),15.0)</f>
        <v>15</v>
      </c>
      <c r="H72" s="43">
        <f>IFERROR(__xludf.DUMMYFUNCTION("""COMPUTED_VALUE"""),20.0)</f>
        <v>20</v>
      </c>
      <c r="J72" s="44"/>
      <c r="K72" s="43">
        <f t="shared" si="2"/>
        <v>6</v>
      </c>
      <c r="L72" s="42" t="str">
        <f t="shared" ref="L72:S72" si="72">IFS(C72=1,"expl page",C72=20,"customise ch1",C72=15,"expl country filter",C72=22,"expl date filter",C72=9,"expl date filter",C72=6,"read db title",C72=5,"expl continent filter",C72=21,"use country filter",C72=46,"read ch1",C72=8,"expl continent filter",C72=60,"read db title",C72=3,"read ch1",C72=16,"use country filter",C72=23,"navigate country filter",C72=2,"use date filter",C72=30,"use date filter",C72=50,"read aTitle",C72=14,"use continent filter",C72=10,"expl custom selector",C72=31,"use date filter",C72=17,"use continent filter",C72=25,"use country filter",C72=11,"use custom selector",C72=40,"customise &amp; read aTable",C72=12,"use custom selector",C72="","")</f>
        <v>expl continent filter</v>
      </c>
      <c r="M72" s="43" t="str">
        <f t="shared" si="72"/>
        <v>use continent filter</v>
      </c>
      <c r="N72" s="43" t="str">
        <f t="shared" si="72"/>
        <v>expl continent filter</v>
      </c>
      <c r="O72" s="43" t="str">
        <f t="shared" si="72"/>
        <v>expl country filter</v>
      </c>
      <c r="P72" s="43" t="str">
        <f t="shared" si="72"/>
        <v>expl country filter</v>
      </c>
      <c r="Q72" s="43" t="str">
        <f t="shared" si="72"/>
        <v>customise ch1</v>
      </c>
      <c r="R72" s="43" t="str">
        <f t="shared" si="72"/>
        <v/>
      </c>
      <c r="S72" s="44" t="str">
        <f t="shared" si="72"/>
        <v/>
      </c>
    </row>
    <row r="73">
      <c r="A73" s="38" t="s">
        <v>425</v>
      </c>
      <c r="B73" s="10">
        <v>28.0</v>
      </c>
      <c r="C73" s="42">
        <f>IFERROR(__xludf.DUMMYFUNCTION("split(A73,"","")"),1.0)</f>
        <v>1</v>
      </c>
      <c r="D73" s="43">
        <f>IFERROR(__xludf.DUMMYFUNCTION("""COMPUTED_VALUE"""),8.0)</f>
        <v>8</v>
      </c>
      <c r="E73" s="43">
        <f>IFERROR(__xludf.DUMMYFUNCTION("""COMPUTED_VALUE"""),14.0)</f>
        <v>14</v>
      </c>
      <c r="F73" s="43">
        <f>IFERROR(__xludf.DUMMYFUNCTION("""COMPUTED_VALUE"""),8.0)</f>
        <v>8</v>
      </c>
      <c r="G73" s="43">
        <f>IFERROR(__xludf.DUMMYFUNCTION("""COMPUTED_VALUE"""),15.0)</f>
        <v>15</v>
      </c>
      <c r="H73" s="43">
        <f>IFERROR(__xludf.DUMMYFUNCTION("""COMPUTED_VALUE"""),17.0)</f>
        <v>17</v>
      </c>
      <c r="J73" s="44"/>
      <c r="K73" s="43">
        <f t="shared" si="2"/>
        <v>6</v>
      </c>
      <c r="L73" s="42" t="str">
        <f t="shared" ref="L73:S73" si="73">IFS(C73=1,"expl page",C73=20,"customise ch1",C73=15,"expl country filter",C73=22,"expl date filter",C73=9,"expl date filter",C73=6,"read db title",C73=5,"expl continent filter",C73=21,"use country filter",C73=46,"read ch1",C73=8,"expl continent filter",C73=60,"read db title",C73=3,"read ch1",C73=16,"use country filter",C73=23,"navigate country filter",C73=2,"use date filter",C73=30,"use date filter",C73=50,"read aTitle",C73=14,"use continent filter",C73=10,"expl custom selector",C73=31,"use date filter",C73=17,"use continent filter",C73=25,"use country filter",C73=11,"use custom selector",C73=40,"customise &amp; read aTable",C73=12,"use custom selector",C73="","")</f>
        <v>expl page</v>
      </c>
      <c r="M73" s="43" t="str">
        <f t="shared" si="73"/>
        <v>expl continent filter</v>
      </c>
      <c r="N73" s="43" t="str">
        <f t="shared" si="73"/>
        <v>use continent filter</v>
      </c>
      <c r="O73" s="43" t="str">
        <f t="shared" si="73"/>
        <v>expl continent filter</v>
      </c>
      <c r="P73" s="43" t="str">
        <f t="shared" si="73"/>
        <v>expl country filter</v>
      </c>
      <c r="Q73" s="43" t="str">
        <f t="shared" si="73"/>
        <v>use continent filter</v>
      </c>
      <c r="R73" s="43" t="str">
        <f t="shared" si="73"/>
        <v/>
      </c>
      <c r="S73" s="44" t="str">
        <f t="shared" si="73"/>
        <v/>
      </c>
    </row>
    <row r="74">
      <c r="A74" s="38" t="s">
        <v>426</v>
      </c>
      <c r="B74" s="10">
        <v>28.0</v>
      </c>
      <c r="C74" s="42">
        <f>IFERROR(__xludf.DUMMYFUNCTION("split(A74,"","")"),21.0)</f>
        <v>21</v>
      </c>
      <c r="D74" s="43">
        <f>IFERROR(__xludf.DUMMYFUNCTION("""COMPUTED_VALUE"""),22.0)</f>
        <v>22</v>
      </c>
      <c r="E74" s="43">
        <f>IFERROR(__xludf.DUMMYFUNCTION("""COMPUTED_VALUE"""),15.0)</f>
        <v>15</v>
      </c>
      <c r="F74" s="43">
        <f>IFERROR(__xludf.DUMMYFUNCTION("""COMPUTED_VALUE"""),15.0)</f>
        <v>15</v>
      </c>
      <c r="G74" s="43">
        <f>IFERROR(__xludf.DUMMYFUNCTION("""COMPUTED_VALUE"""),15.0)</f>
        <v>15</v>
      </c>
      <c r="H74" s="43">
        <f>IFERROR(__xludf.DUMMYFUNCTION("""COMPUTED_VALUE"""),16.0)</f>
        <v>16</v>
      </c>
      <c r="I74" s="43">
        <f>IFERROR(__xludf.DUMMYFUNCTION("""COMPUTED_VALUE"""),25.0)</f>
        <v>25</v>
      </c>
      <c r="J74" s="44"/>
      <c r="K74" s="43">
        <f t="shared" si="2"/>
        <v>7</v>
      </c>
      <c r="L74" s="42" t="str">
        <f t="shared" ref="L74:S74" si="74">IFS(C74=1,"expl page",C74=20,"customise ch1",C74=15,"expl country filter",C74=22,"expl date filter",C74=9,"expl date filter",C74=6,"read db title",C74=5,"expl continent filter",C74=21,"use country filter",C74=46,"read ch1",C74=8,"expl continent filter",C74=60,"read db title",C74=3,"read ch1",C74=16,"use country filter",C74=23,"navigate country filter",C74=2,"use date filter",C74=30,"use date filter",C74=50,"read aTitle",C74=14,"use continent filter",C74=10,"expl custom selector",C74=31,"use date filter",C74=17,"use continent filter",C74=25,"use country filter",C74=11,"use custom selector",C74=40,"customise &amp; read aTable",C74=12,"use custom selector",C74="","")</f>
        <v>use country filter</v>
      </c>
      <c r="M74" s="43" t="str">
        <f t="shared" si="74"/>
        <v>expl date filter</v>
      </c>
      <c r="N74" s="43" t="str">
        <f t="shared" si="74"/>
        <v>expl country filter</v>
      </c>
      <c r="O74" s="43" t="str">
        <f t="shared" si="74"/>
        <v>expl country filter</v>
      </c>
      <c r="P74" s="43" t="str">
        <f t="shared" si="74"/>
        <v>expl country filter</v>
      </c>
      <c r="Q74" s="43" t="str">
        <f t="shared" si="74"/>
        <v>use country filter</v>
      </c>
      <c r="R74" s="43" t="str">
        <f t="shared" si="74"/>
        <v>use country filter</v>
      </c>
      <c r="S74" s="44" t="str">
        <f t="shared" si="74"/>
        <v/>
      </c>
    </row>
    <row r="75">
      <c r="A75" s="48" t="s">
        <v>427</v>
      </c>
      <c r="B75" s="10">
        <v>28.0</v>
      </c>
      <c r="C75" s="49">
        <f>IFERROR(__xludf.DUMMYFUNCTION("split(A75,"","")"),8.0)</f>
        <v>8</v>
      </c>
      <c r="D75" s="50">
        <f>IFERROR(__xludf.DUMMYFUNCTION("""COMPUTED_VALUE"""),14.0)</f>
        <v>14</v>
      </c>
      <c r="E75" s="50">
        <f>IFERROR(__xludf.DUMMYFUNCTION("""COMPUTED_VALUE"""),8.0)</f>
        <v>8</v>
      </c>
      <c r="F75" s="50">
        <f>IFERROR(__xludf.DUMMYFUNCTION("""COMPUTED_VALUE"""),16.0)</f>
        <v>16</v>
      </c>
      <c r="G75" s="50">
        <f>IFERROR(__xludf.DUMMYFUNCTION("""COMPUTED_VALUE"""),17.0)</f>
        <v>17</v>
      </c>
      <c r="H75" s="50">
        <f>IFERROR(__xludf.DUMMYFUNCTION("""COMPUTED_VALUE"""),15.0)</f>
        <v>15</v>
      </c>
      <c r="I75" s="50">
        <f>IFERROR(__xludf.DUMMYFUNCTION("""COMPUTED_VALUE"""),20.0)</f>
        <v>20</v>
      </c>
      <c r="J75" s="51"/>
      <c r="K75" s="43">
        <f t="shared" si="2"/>
        <v>7</v>
      </c>
      <c r="L75" s="49" t="str">
        <f t="shared" ref="L75:S75" si="75">IFS(C75=1,"expl page",C75=20,"customise ch1",C75=15,"expl country filter",C75=22,"expl date filter",C75=9,"expl date filter",C75=6,"read db title",C75=5,"expl continent filter",C75=21,"use country filter",C75=46,"read ch1",C75=8,"expl continent filter",C75=60,"read db title",C75=3,"read ch1",C75=16,"use country filter",C75=23,"navigate country filter",C75=2,"use date filter",C75=30,"use date filter",C75=50,"read aTitle",C75=14,"use continent filter",C75=10,"expl custom selector",C75=31,"use date filter",C75=17,"use continent filter",C75=25,"use country filter",C75=11,"use custom selector",C75=40,"customise &amp; read aTable",C75=12,"use custom selector",C75="","")</f>
        <v>expl continent filter</v>
      </c>
      <c r="M75" s="50" t="str">
        <f t="shared" si="75"/>
        <v>use continent filter</v>
      </c>
      <c r="N75" s="50" t="str">
        <f t="shared" si="75"/>
        <v>expl continent filter</v>
      </c>
      <c r="O75" s="50" t="str">
        <f t="shared" si="75"/>
        <v>use country filter</v>
      </c>
      <c r="P75" s="50" t="str">
        <f t="shared" si="75"/>
        <v>use continent filter</v>
      </c>
      <c r="Q75" s="50" t="str">
        <f t="shared" si="75"/>
        <v>expl country filter</v>
      </c>
      <c r="R75" s="50" t="str">
        <f t="shared" si="75"/>
        <v>customise ch1</v>
      </c>
      <c r="S75" s="51" t="str">
        <f t="shared" si="75"/>
        <v/>
      </c>
    </row>
    <row r="76">
      <c r="B76" s="52">
        <f>AVERAGE(B2:B75)</f>
        <v>29.2027027</v>
      </c>
      <c r="K76" s="59">
        <f>AVERAGE(K2:K75)</f>
        <v>5</v>
      </c>
    </row>
    <row r="77">
      <c r="O77" s="3"/>
      <c r="P77" s="69"/>
    </row>
    <row r="92">
      <c r="O92" s="3"/>
      <c r="P92" s="69"/>
    </row>
    <row r="110">
      <c r="O110" s="3"/>
      <c r="P110" s="69"/>
    </row>
    <row r="118">
      <c r="O118" s="3"/>
      <c r="P118" s="69"/>
    </row>
  </sheetData>
  <mergeCells count="3">
    <mergeCell ref="C1:J1"/>
    <mergeCell ref="L1:S1"/>
    <mergeCell ref="T1:V1"/>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2.75"/>
    <col customWidth="1" min="2" max="2" width="7.38"/>
    <col customWidth="1" min="3" max="3" width="4.63"/>
    <col customWidth="1" min="4" max="10" width="2.88"/>
    <col customWidth="1" min="11" max="11" width="6.5"/>
    <col customWidth="1" min="14" max="14" width="14.25"/>
    <col customWidth="1" min="19" max="19" width="29.63"/>
    <col customWidth="1" min="20" max="20" width="5.13"/>
    <col customWidth="1" min="21" max="21" width="42.75"/>
    <col customWidth="1" min="22" max="22" width="16.88"/>
  </cols>
  <sheetData>
    <row r="1">
      <c r="A1" s="34" t="s">
        <v>35</v>
      </c>
      <c r="B1" s="57" t="s">
        <v>36</v>
      </c>
      <c r="C1" s="35" t="s">
        <v>37</v>
      </c>
      <c r="D1" s="6"/>
      <c r="E1" s="6"/>
      <c r="F1" s="6"/>
      <c r="G1" s="6"/>
      <c r="H1" s="6"/>
      <c r="I1" s="6"/>
      <c r="J1" s="6"/>
      <c r="K1" s="5" t="s">
        <v>39</v>
      </c>
      <c r="L1" s="5" t="s">
        <v>38</v>
      </c>
      <c r="M1" s="6"/>
      <c r="N1" s="6"/>
      <c r="O1" s="6"/>
      <c r="P1" s="6"/>
      <c r="Q1" s="6"/>
      <c r="R1" s="6"/>
      <c r="S1" s="6"/>
      <c r="T1" s="37" t="s">
        <v>8</v>
      </c>
    </row>
    <row r="2">
      <c r="A2" s="38" t="s">
        <v>177</v>
      </c>
      <c r="B2" s="10">
        <v>38.0</v>
      </c>
      <c r="C2" s="39">
        <f>IFERROR(__xludf.DUMMYFUNCTION("SPLIT(A2,"","")"),1.0)</f>
        <v>1</v>
      </c>
      <c r="D2" s="40">
        <f>IFERROR(__xludf.DUMMYFUNCTION("""COMPUTED_VALUE"""),1.0)</f>
        <v>1</v>
      </c>
      <c r="E2" s="40">
        <f>IFERROR(__xludf.DUMMYFUNCTION("""COMPUTED_VALUE"""),5.0)</f>
        <v>5</v>
      </c>
      <c r="F2" s="40">
        <f>IFERROR(__xludf.DUMMYFUNCTION("""COMPUTED_VALUE"""),1.0)</f>
        <v>1</v>
      </c>
      <c r="G2" s="40"/>
      <c r="H2" s="40"/>
      <c r="I2" s="40"/>
      <c r="J2" s="41"/>
      <c r="K2" s="43">
        <f t="shared" ref="K2:K67" si="2">counta(C2:J2)</f>
        <v>4</v>
      </c>
      <c r="L2" s="39" t="str">
        <f t="shared" ref="L2:S2" si="1">IFS(C2=1,"expl page",C2=15,"expl custom selector",C2=30,"read ch1",C2=16,"expl country filter",C2=4,"custom ch1",C2=3,"read ch1",C2=5,"expl continent filter",C2=8,"expl continent filter",C2=29,"use country filter",C2=6,"read db title",C2=26,"use country filter",C2=21,"use country filter",C2=25,"expl country filter",C2=13,"use custom selector",C2=9,"use continent filter",C2=27,"navigate country filter",C2=14,"use custom selector",C2=19,"read db title",C2=22,"use continent filter",C2="","")</f>
        <v>expl page</v>
      </c>
      <c r="M2" s="40" t="str">
        <f t="shared" si="1"/>
        <v>expl page</v>
      </c>
      <c r="N2" s="40" t="str">
        <f t="shared" si="1"/>
        <v>expl continent filter</v>
      </c>
      <c r="O2" s="40" t="str">
        <f t="shared" si="1"/>
        <v>expl page</v>
      </c>
      <c r="P2" s="40" t="str">
        <f t="shared" si="1"/>
        <v/>
      </c>
      <c r="Q2" s="40" t="str">
        <f t="shared" si="1"/>
        <v/>
      </c>
      <c r="R2" s="40" t="str">
        <f t="shared" si="1"/>
        <v/>
      </c>
      <c r="S2" s="41" t="str">
        <f t="shared" si="1"/>
        <v/>
      </c>
      <c r="T2" s="37" t="s">
        <v>41</v>
      </c>
      <c r="U2" s="37" t="s">
        <v>42</v>
      </c>
      <c r="V2" s="37" t="s">
        <v>43</v>
      </c>
    </row>
    <row r="3">
      <c r="A3" s="38" t="s">
        <v>428</v>
      </c>
      <c r="B3" s="10">
        <v>37.0</v>
      </c>
      <c r="C3" s="42">
        <f>IFERROR(__xludf.DUMMYFUNCTION("SPLIT(A3,"","")"),15.0)</f>
        <v>15</v>
      </c>
      <c r="D3" s="43">
        <f>IFERROR(__xludf.DUMMYFUNCTION("""COMPUTED_VALUE"""),13.0)</f>
        <v>13</v>
      </c>
      <c r="E3" s="43">
        <f>IFERROR(__xludf.DUMMYFUNCTION("""COMPUTED_VALUE"""),14.0)</f>
        <v>14</v>
      </c>
      <c r="F3" s="43">
        <f>IFERROR(__xludf.DUMMYFUNCTION("""COMPUTED_VALUE"""),15.0)</f>
        <v>15</v>
      </c>
      <c r="J3" s="44"/>
      <c r="K3" s="43">
        <f t="shared" si="2"/>
        <v>4</v>
      </c>
      <c r="L3" s="42" t="str">
        <f t="shared" ref="L3:S3" si="3">IFS(C3=1,"expl page",C3=15,"expl custom selector",C3=30,"read ch1",C3=16,"expl country filter",C3=4,"custom ch1",C3=3,"read ch1",C3=5,"expl continent filter",C3=8,"expl continent filter",C3=29,"use country filter",C3=6,"read db title",C3=26,"use country filter",C3=21,"use country filter",C3=25,"expl country filter",C3=13,"use custom selector",C3=9,"use continent filter",C3=27,"navigate country filter",C3=14,"use custom selector",C3=19,"read db title",C3=22,"use continent filter",C3="","")</f>
        <v>expl custom selector</v>
      </c>
      <c r="M3" s="43" t="str">
        <f t="shared" si="3"/>
        <v>use custom selector</v>
      </c>
      <c r="N3" s="43" t="str">
        <f t="shared" si="3"/>
        <v>use custom selector</v>
      </c>
      <c r="O3" s="43" t="str">
        <f t="shared" si="3"/>
        <v>expl custom selector</v>
      </c>
      <c r="P3" s="43" t="str">
        <f t="shared" si="3"/>
        <v/>
      </c>
      <c r="Q3" s="43" t="str">
        <f t="shared" si="3"/>
        <v/>
      </c>
      <c r="R3" s="43" t="str">
        <f t="shared" si="3"/>
        <v/>
      </c>
      <c r="S3" s="44" t="str">
        <f t="shared" si="3"/>
        <v/>
      </c>
      <c r="T3" s="45">
        <v>1.0</v>
      </c>
      <c r="U3" s="71" t="s">
        <v>51</v>
      </c>
      <c r="V3" s="46" t="s">
        <v>429</v>
      </c>
    </row>
    <row r="4">
      <c r="A4" s="38" t="s">
        <v>430</v>
      </c>
      <c r="B4" s="10">
        <v>37.0</v>
      </c>
      <c r="C4" s="42">
        <f>IFERROR(__xludf.DUMMYFUNCTION("SPLIT(A4,"","")"),30.0)</f>
        <v>30</v>
      </c>
      <c r="D4" s="43">
        <f>IFERROR(__xludf.DUMMYFUNCTION("""COMPUTED_VALUE"""),4.0)</f>
        <v>4</v>
      </c>
      <c r="E4" s="43">
        <f>IFERROR(__xludf.DUMMYFUNCTION("""COMPUTED_VALUE"""),1.0)</f>
        <v>1</v>
      </c>
      <c r="F4" s="43">
        <f>IFERROR(__xludf.DUMMYFUNCTION("""COMPUTED_VALUE"""),1.0)</f>
        <v>1</v>
      </c>
      <c r="J4" s="44"/>
      <c r="K4" s="43">
        <f t="shared" si="2"/>
        <v>4</v>
      </c>
      <c r="L4" s="42" t="str">
        <f t="shared" ref="L4:S4" si="4">IFS(C4=1,"expl page",C4=15,"expl custom selector",C4=30,"read ch1",C4=16,"expl country filter",C4=4,"custom ch1",C4=3,"read ch1",C4=5,"expl continent filter",C4=8,"expl continent filter",C4=29,"use country filter",C4=6,"read db title",C4=26,"use country filter",C4=21,"use country filter",C4=25,"expl country filter",C4=13,"use custom selector",C4=9,"use continent filter",C4=27,"navigate country filter",C4=14,"use custom selector",C4=19,"read db title",C4=22,"use continent filter",C4="","")</f>
        <v>read ch1</v>
      </c>
      <c r="M4" s="43" t="str">
        <f t="shared" si="4"/>
        <v>custom ch1</v>
      </c>
      <c r="N4" s="43" t="str">
        <f t="shared" si="4"/>
        <v>expl page</v>
      </c>
      <c r="O4" s="43" t="str">
        <f t="shared" si="4"/>
        <v>expl page</v>
      </c>
      <c r="P4" s="43" t="str">
        <f t="shared" si="4"/>
        <v/>
      </c>
      <c r="Q4" s="43" t="str">
        <f t="shared" si="4"/>
        <v/>
      </c>
      <c r="R4" s="43" t="str">
        <f t="shared" si="4"/>
        <v/>
      </c>
      <c r="S4" s="44" t="str">
        <f t="shared" si="4"/>
        <v/>
      </c>
      <c r="T4" s="45">
        <v>15.0</v>
      </c>
      <c r="U4" s="71" t="s">
        <v>431</v>
      </c>
      <c r="V4" s="46" t="s">
        <v>366</v>
      </c>
    </row>
    <row r="5">
      <c r="A5" s="38" t="s">
        <v>432</v>
      </c>
      <c r="B5" s="10">
        <v>36.0</v>
      </c>
      <c r="C5" s="42">
        <f>IFERROR(__xludf.DUMMYFUNCTION("SPLIT(A5,"","")"),16.0)</f>
        <v>16</v>
      </c>
      <c r="D5" s="43">
        <f>IFERROR(__xludf.DUMMYFUNCTION("""COMPUTED_VALUE"""),21.0)</f>
        <v>21</v>
      </c>
      <c r="E5" s="43">
        <f>IFERROR(__xludf.DUMMYFUNCTION("""COMPUTED_VALUE"""),29.0)</f>
        <v>29</v>
      </c>
      <c r="F5" s="43">
        <f>IFERROR(__xludf.DUMMYFUNCTION("""COMPUTED_VALUE"""),16.0)</f>
        <v>16</v>
      </c>
      <c r="G5" s="43">
        <f>IFERROR(__xludf.DUMMYFUNCTION("""COMPUTED_VALUE"""),16.0)</f>
        <v>16</v>
      </c>
      <c r="J5" s="44"/>
      <c r="K5" s="43">
        <f t="shared" si="2"/>
        <v>5</v>
      </c>
      <c r="L5" s="42" t="str">
        <f t="shared" ref="L5:S5" si="5">IFS(C5=1,"expl page",C5=15,"expl custom selector",C5=30,"read ch1",C5=16,"expl country filter",C5=4,"custom ch1",C5=3,"read ch1",C5=5,"expl continent filter",C5=8,"expl continent filter",C5=29,"use country filter",C5=6,"read db title",C5=26,"use country filter",C5=21,"use country filter",C5=25,"expl country filter",C5=13,"use custom selector",C5=9,"use continent filter",C5=27,"navigate country filter",C5=14,"use custom selector",C5=19,"read db title",C5=22,"use continent filter",C5="","")</f>
        <v>expl country filter</v>
      </c>
      <c r="M5" s="43" t="str">
        <f t="shared" si="5"/>
        <v>use country filter</v>
      </c>
      <c r="N5" s="43" t="str">
        <f t="shared" si="5"/>
        <v>use country filter</v>
      </c>
      <c r="O5" s="43" t="str">
        <f t="shared" si="5"/>
        <v>expl country filter</v>
      </c>
      <c r="P5" s="43" t="str">
        <f t="shared" si="5"/>
        <v>expl country filter</v>
      </c>
      <c r="Q5" s="43" t="str">
        <f t="shared" si="5"/>
        <v/>
      </c>
      <c r="R5" s="43" t="str">
        <f t="shared" si="5"/>
        <v/>
      </c>
      <c r="S5" s="44" t="str">
        <f t="shared" si="5"/>
        <v/>
      </c>
      <c r="T5" s="45">
        <v>30.0</v>
      </c>
      <c r="U5" s="71" t="s">
        <v>433</v>
      </c>
      <c r="V5" s="46" t="s">
        <v>271</v>
      </c>
    </row>
    <row r="6">
      <c r="A6" s="38" t="s">
        <v>434</v>
      </c>
      <c r="B6" s="10">
        <v>36.0</v>
      </c>
      <c r="C6" s="42">
        <f>IFERROR(__xludf.DUMMYFUNCTION("SPLIT(A6,"","")"),4.0)</f>
        <v>4</v>
      </c>
      <c r="D6" s="43">
        <f>IFERROR(__xludf.DUMMYFUNCTION("""COMPUTED_VALUE"""),1.0)</f>
        <v>1</v>
      </c>
      <c r="E6" s="43">
        <f>IFERROR(__xludf.DUMMYFUNCTION("""COMPUTED_VALUE"""),5.0)</f>
        <v>5</v>
      </c>
      <c r="F6" s="43">
        <f>IFERROR(__xludf.DUMMYFUNCTION("""COMPUTED_VALUE"""),1.0)</f>
        <v>1</v>
      </c>
      <c r="G6" s="43">
        <f>IFERROR(__xludf.DUMMYFUNCTION("""COMPUTED_VALUE"""),6.0)</f>
        <v>6</v>
      </c>
      <c r="J6" s="44"/>
      <c r="K6" s="43">
        <f t="shared" si="2"/>
        <v>5</v>
      </c>
      <c r="L6" s="42" t="str">
        <f t="shared" ref="L6:S6" si="6">IFS(C6=1,"expl page",C6=15,"expl custom selector",C6=30,"read ch1",C6=16,"expl country filter",C6=4,"custom ch1",C6=3,"read ch1",C6=5,"expl continent filter",C6=8,"expl continent filter",C6=29,"use country filter",C6=6,"read db title",C6=26,"use country filter",C6=21,"use country filter",C6=25,"expl country filter",C6=13,"use custom selector",C6=9,"use continent filter",C6=27,"navigate country filter",C6=14,"use custom selector",C6=19,"read db title",C6=22,"use continent filter",C6="","")</f>
        <v>custom ch1</v>
      </c>
      <c r="M6" s="43" t="str">
        <f t="shared" si="6"/>
        <v>expl page</v>
      </c>
      <c r="N6" s="43" t="str">
        <f t="shared" si="6"/>
        <v>expl continent filter</v>
      </c>
      <c r="O6" s="43" t="str">
        <f t="shared" si="6"/>
        <v>expl page</v>
      </c>
      <c r="P6" s="43" t="str">
        <f t="shared" si="6"/>
        <v>read db title</v>
      </c>
      <c r="Q6" s="43" t="str">
        <f t="shared" si="6"/>
        <v/>
      </c>
      <c r="R6" s="43" t="str">
        <f t="shared" si="6"/>
        <v/>
      </c>
      <c r="S6" s="44" t="str">
        <f t="shared" si="6"/>
        <v/>
      </c>
      <c r="T6" s="45">
        <v>16.0</v>
      </c>
      <c r="U6" s="71" t="s">
        <v>45</v>
      </c>
      <c r="V6" s="46" t="s">
        <v>343</v>
      </c>
    </row>
    <row r="7">
      <c r="A7" s="38" t="s">
        <v>435</v>
      </c>
      <c r="B7" s="10">
        <v>36.0</v>
      </c>
      <c r="C7" s="42">
        <f>IFERROR(__xludf.DUMMYFUNCTION("SPLIT(A7,"","")"),1.0)</f>
        <v>1</v>
      </c>
      <c r="D7" s="43">
        <f>IFERROR(__xludf.DUMMYFUNCTION("""COMPUTED_VALUE"""),1.0)</f>
        <v>1</v>
      </c>
      <c r="E7" s="43">
        <f>IFERROR(__xludf.DUMMYFUNCTION("""COMPUTED_VALUE"""),1.0)</f>
        <v>1</v>
      </c>
      <c r="F7" s="43">
        <f>IFERROR(__xludf.DUMMYFUNCTION("""COMPUTED_VALUE"""),6.0)</f>
        <v>6</v>
      </c>
      <c r="G7" s="43">
        <f>IFERROR(__xludf.DUMMYFUNCTION("""COMPUTED_VALUE"""),1.0)</f>
        <v>1</v>
      </c>
      <c r="J7" s="44"/>
      <c r="K7" s="43">
        <f t="shared" si="2"/>
        <v>5</v>
      </c>
      <c r="L7" s="42" t="str">
        <f t="shared" ref="L7:S7" si="7">IFS(C7=1,"expl page",C7=15,"expl custom selector",C7=30,"read ch1",C7=16,"expl country filter",C7=4,"custom ch1",C7=3,"read ch1",C7=5,"expl continent filter",C7=8,"expl continent filter",C7=29,"use country filter",C7=6,"read db title",C7=26,"use country filter",C7=21,"use country filter",C7=25,"expl country filter",C7=13,"use custom selector",C7=9,"use continent filter",C7=27,"navigate country filter",C7=14,"use custom selector",C7=19,"read db title",C7=22,"use continent filter",C7="","")</f>
        <v>expl page</v>
      </c>
      <c r="M7" s="43" t="str">
        <f t="shared" si="7"/>
        <v>expl page</v>
      </c>
      <c r="N7" s="43" t="str">
        <f t="shared" si="7"/>
        <v>expl page</v>
      </c>
      <c r="O7" s="43" t="str">
        <f t="shared" si="7"/>
        <v>read db title</v>
      </c>
      <c r="P7" s="43" t="str">
        <f t="shared" si="7"/>
        <v>expl page</v>
      </c>
      <c r="Q7" s="43" t="str">
        <f t="shared" si="7"/>
        <v/>
      </c>
      <c r="R7" s="43" t="str">
        <f t="shared" si="7"/>
        <v/>
      </c>
      <c r="S7" s="44" t="str">
        <f t="shared" si="7"/>
        <v/>
      </c>
      <c r="T7" s="45">
        <v>4.0</v>
      </c>
      <c r="U7" s="71" t="s">
        <v>100</v>
      </c>
      <c r="V7" s="46" t="s">
        <v>101</v>
      </c>
    </row>
    <row r="8">
      <c r="A8" s="38" t="s">
        <v>436</v>
      </c>
      <c r="B8" s="10">
        <v>35.0</v>
      </c>
      <c r="C8" s="42">
        <f>IFERROR(__xludf.DUMMYFUNCTION("SPLIT(A8,"","")"),4.0)</f>
        <v>4</v>
      </c>
      <c r="D8" s="43">
        <f>IFERROR(__xludf.DUMMYFUNCTION("""COMPUTED_VALUE"""),5.0)</f>
        <v>5</v>
      </c>
      <c r="E8" s="43">
        <f>IFERROR(__xludf.DUMMYFUNCTION("""COMPUTED_VALUE"""),1.0)</f>
        <v>1</v>
      </c>
      <c r="F8" s="43">
        <f>IFERROR(__xludf.DUMMYFUNCTION("""COMPUTED_VALUE"""),6.0)</f>
        <v>6</v>
      </c>
      <c r="J8" s="44"/>
      <c r="K8" s="43">
        <f t="shared" si="2"/>
        <v>4</v>
      </c>
      <c r="L8" s="42" t="str">
        <f t="shared" ref="L8:S8" si="8">IFS(C8=1,"expl page",C8=15,"expl custom selector",C8=30,"read ch1",C8=16,"expl country filter",C8=4,"custom ch1",C8=3,"read ch1",C8=5,"expl continent filter",C8=8,"expl continent filter",C8=29,"use country filter",C8=6,"read db title",C8=26,"use country filter",C8=21,"use country filter",C8=25,"expl country filter",C8=13,"use custom selector",C8=9,"use continent filter",C8=27,"navigate country filter",C8=14,"use custom selector",C8=19,"read db title",C8=22,"use continent filter",C8="","")</f>
        <v>custom ch1</v>
      </c>
      <c r="M8" s="43" t="str">
        <f t="shared" si="8"/>
        <v>expl continent filter</v>
      </c>
      <c r="N8" s="43" t="str">
        <f t="shared" si="8"/>
        <v>expl page</v>
      </c>
      <c r="O8" s="43" t="str">
        <f t="shared" si="8"/>
        <v>read db title</v>
      </c>
      <c r="P8" s="43" t="str">
        <f t="shared" si="8"/>
        <v/>
      </c>
      <c r="Q8" s="43" t="str">
        <f t="shared" si="8"/>
        <v/>
      </c>
      <c r="R8" s="43" t="str">
        <f t="shared" si="8"/>
        <v/>
      </c>
      <c r="S8" s="44" t="str">
        <f t="shared" si="8"/>
        <v/>
      </c>
      <c r="T8" s="45">
        <v>3.0</v>
      </c>
      <c r="U8" s="71" t="s">
        <v>437</v>
      </c>
      <c r="V8" s="46" t="s">
        <v>271</v>
      </c>
    </row>
    <row r="9">
      <c r="A9" s="38" t="s">
        <v>438</v>
      </c>
      <c r="B9" s="10">
        <v>35.0</v>
      </c>
      <c r="C9" s="42">
        <f>IFERROR(__xludf.DUMMYFUNCTION("SPLIT(A9,"","")"),1.0)</f>
        <v>1</v>
      </c>
      <c r="D9" s="43">
        <f>IFERROR(__xludf.DUMMYFUNCTION("""COMPUTED_VALUE"""),1.0)</f>
        <v>1</v>
      </c>
      <c r="E9" s="43">
        <f>IFERROR(__xludf.DUMMYFUNCTION("""COMPUTED_VALUE"""),6.0)</f>
        <v>6</v>
      </c>
      <c r="F9" s="43">
        <f>IFERROR(__xludf.DUMMYFUNCTION("""COMPUTED_VALUE"""),19.0)</f>
        <v>19</v>
      </c>
      <c r="G9" s="43">
        <f>IFERROR(__xludf.DUMMYFUNCTION("""COMPUTED_VALUE"""),1.0)</f>
        <v>1</v>
      </c>
      <c r="J9" s="44"/>
      <c r="K9" s="43">
        <f t="shared" si="2"/>
        <v>5</v>
      </c>
      <c r="L9" s="42" t="str">
        <f t="shared" ref="L9:S9" si="9">IFS(C9=1,"expl page",C9=15,"expl custom selector",C9=30,"read ch1",C9=16,"expl country filter",C9=4,"custom ch1",C9=3,"read ch1",C9=5,"expl continent filter",C9=8,"expl continent filter",C9=29,"use country filter",C9=6,"read db title",C9=26,"use country filter",C9=21,"use country filter",C9=25,"expl country filter",C9=13,"use custom selector",C9=9,"use continent filter",C9=27,"navigate country filter",C9=14,"use custom selector",C9=19,"read db title",C9=22,"use continent filter",C9="","")</f>
        <v>expl page</v>
      </c>
      <c r="M9" s="43" t="str">
        <f t="shared" si="9"/>
        <v>expl page</v>
      </c>
      <c r="N9" s="43" t="str">
        <f t="shared" si="9"/>
        <v>read db title</v>
      </c>
      <c r="O9" s="43" t="str">
        <f t="shared" si="9"/>
        <v>read db title</v>
      </c>
      <c r="P9" s="43" t="str">
        <f t="shared" si="9"/>
        <v>expl page</v>
      </c>
      <c r="Q9" s="43" t="str">
        <f t="shared" si="9"/>
        <v/>
      </c>
      <c r="R9" s="43" t="str">
        <f t="shared" si="9"/>
        <v/>
      </c>
      <c r="S9" s="44" t="str">
        <f t="shared" si="9"/>
        <v/>
      </c>
      <c r="T9" s="45">
        <v>5.0</v>
      </c>
      <c r="U9" s="71" t="s">
        <v>127</v>
      </c>
      <c r="V9" s="46" t="s">
        <v>348</v>
      </c>
    </row>
    <row r="10">
      <c r="A10" s="38" t="s">
        <v>360</v>
      </c>
      <c r="B10" s="10">
        <v>35.0</v>
      </c>
      <c r="C10" s="42">
        <f>IFERROR(__xludf.DUMMYFUNCTION("SPLIT(A10,"","")"),1.0)</f>
        <v>1</v>
      </c>
      <c r="D10" s="43">
        <f>IFERROR(__xludf.DUMMYFUNCTION("""COMPUTED_VALUE"""),5.0)</f>
        <v>5</v>
      </c>
      <c r="E10" s="43">
        <f>IFERROR(__xludf.DUMMYFUNCTION("""COMPUTED_VALUE"""),1.0)</f>
        <v>1</v>
      </c>
      <c r="F10" s="43">
        <f>IFERROR(__xludf.DUMMYFUNCTION("""COMPUTED_VALUE"""),6.0)</f>
        <v>6</v>
      </c>
      <c r="G10" s="43">
        <f>IFERROR(__xludf.DUMMYFUNCTION("""COMPUTED_VALUE"""),1.0)</f>
        <v>1</v>
      </c>
      <c r="J10" s="44"/>
      <c r="K10" s="43">
        <f t="shared" si="2"/>
        <v>5</v>
      </c>
      <c r="L10" s="42" t="str">
        <f t="shared" ref="L10:S10" si="10">IFS(C10=1,"expl page",C10=15,"expl custom selector",C10=30,"read ch1",C10=16,"expl country filter",C10=4,"custom ch1",C10=3,"read ch1",C10=5,"expl continent filter",C10=8,"expl continent filter",C10=29,"use country filter",C10=6,"read db title",C10=26,"use country filter",C10=21,"use country filter",C10=25,"expl country filter",C10=13,"use custom selector",C10=9,"use continent filter",C10=27,"navigate country filter",C10=14,"use custom selector",C10=19,"read db title",C10=22,"use continent filter",C10="","")</f>
        <v>expl page</v>
      </c>
      <c r="M10" s="43" t="str">
        <f t="shared" si="10"/>
        <v>expl continent filter</v>
      </c>
      <c r="N10" s="43" t="str">
        <f t="shared" si="10"/>
        <v>expl page</v>
      </c>
      <c r="O10" s="43" t="str">
        <f t="shared" si="10"/>
        <v>read db title</v>
      </c>
      <c r="P10" s="43" t="str">
        <f t="shared" si="10"/>
        <v>expl page</v>
      </c>
      <c r="Q10" s="43" t="str">
        <f t="shared" si="10"/>
        <v/>
      </c>
      <c r="R10" s="43" t="str">
        <f t="shared" si="10"/>
        <v/>
      </c>
      <c r="S10" s="44" t="str">
        <f t="shared" si="10"/>
        <v/>
      </c>
      <c r="T10" s="45">
        <v>8.0</v>
      </c>
      <c r="U10" s="71" t="s">
        <v>115</v>
      </c>
      <c r="V10" s="46" t="s">
        <v>348</v>
      </c>
    </row>
    <row r="11">
      <c r="A11" s="38" t="s">
        <v>439</v>
      </c>
      <c r="B11" s="10">
        <v>35.0</v>
      </c>
      <c r="C11" s="42">
        <f>IFERROR(__xludf.DUMMYFUNCTION("SPLIT(A11,"","")"),4.0)</f>
        <v>4</v>
      </c>
      <c r="D11" s="43">
        <f>IFERROR(__xludf.DUMMYFUNCTION("""COMPUTED_VALUE"""),1.0)</f>
        <v>1</v>
      </c>
      <c r="E11" s="43">
        <f>IFERROR(__xludf.DUMMYFUNCTION("""COMPUTED_VALUE"""),1.0)</f>
        <v>1</v>
      </c>
      <c r="F11" s="43">
        <f>IFERROR(__xludf.DUMMYFUNCTION("""COMPUTED_VALUE"""),6.0)</f>
        <v>6</v>
      </c>
      <c r="G11" s="43">
        <f>IFERROR(__xludf.DUMMYFUNCTION("""COMPUTED_VALUE"""),1.0)</f>
        <v>1</v>
      </c>
      <c r="J11" s="44"/>
      <c r="K11" s="43">
        <f t="shared" si="2"/>
        <v>5</v>
      </c>
      <c r="L11" s="42" t="str">
        <f t="shared" ref="L11:S11" si="11">IFS(C11=1,"expl page",C11=15,"expl custom selector",C11=30,"read ch1",C11=16,"expl country filter",C11=4,"custom ch1",C11=3,"read ch1",C11=5,"expl continent filter",C11=8,"expl continent filter",C11=29,"use country filter",C11=6,"read db title",C11=26,"use country filter",C11=21,"use country filter",C11=25,"expl country filter",C11=13,"use custom selector",C11=9,"use continent filter",C11=27,"navigate country filter",C11=14,"use custom selector",C11=19,"read db title",C11=22,"use continent filter",C11="","")</f>
        <v>custom ch1</v>
      </c>
      <c r="M11" s="43" t="str">
        <f t="shared" si="11"/>
        <v>expl page</v>
      </c>
      <c r="N11" s="43" t="str">
        <f t="shared" si="11"/>
        <v>expl page</v>
      </c>
      <c r="O11" s="43" t="str">
        <f t="shared" si="11"/>
        <v>read db title</v>
      </c>
      <c r="P11" s="43" t="str">
        <f t="shared" si="11"/>
        <v>expl page</v>
      </c>
      <c r="Q11" s="43" t="str">
        <f t="shared" si="11"/>
        <v/>
      </c>
      <c r="R11" s="43" t="str">
        <f t="shared" si="11"/>
        <v/>
      </c>
      <c r="S11" s="44" t="str">
        <f t="shared" si="11"/>
        <v/>
      </c>
      <c r="T11" s="45">
        <v>29.0</v>
      </c>
      <c r="U11" s="71" t="s">
        <v>440</v>
      </c>
      <c r="V11" s="46" t="s">
        <v>62</v>
      </c>
    </row>
    <row r="12">
      <c r="A12" s="38" t="s">
        <v>441</v>
      </c>
      <c r="B12" s="10">
        <v>35.0</v>
      </c>
      <c r="C12" s="42">
        <f>IFERROR(__xludf.DUMMYFUNCTION("SPLIT(A12,"","")"),1.0)</f>
        <v>1</v>
      </c>
      <c r="D12" s="43">
        <f>IFERROR(__xludf.DUMMYFUNCTION("""COMPUTED_VALUE"""),1.0)</f>
        <v>1</v>
      </c>
      <c r="E12" s="43">
        <f>IFERROR(__xludf.DUMMYFUNCTION("""COMPUTED_VALUE"""),6.0)</f>
        <v>6</v>
      </c>
      <c r="F12" s="43">
        <f>IFERROR(__xludf.DUMMYFUNCTION("""COMPUTED_VALUE"""),1.0)</f>
        <v>1</v>
      </c>
      <c r="G12" s="43">
        <f>IFERROR(__xludf.DUMMYFUNCTION("""COMPUTED_VALUE"""),1.0)</f>
        <v>1</v>
      </c>
      <c r="J12" s="44"/>
      <c r="K12" s="43">
        <f t="shared" si="2"/>
        <v>5</v>
      </c>
      <c r="L12" s="42" t="str">
        <f t="shared" ref="L12:S12" si="12">IFS(C12=1,"expl page",C12=15,"expl custom selector",C12=30,"read ch1",C12=16,"expl country filter",C12=4,"custom ch1",C12=3,"read ch1",C12=5,"expl continent filter",C12=8,"expl continent filter",C12=29,"use country filter",C12=6,"read db title",C12=26,"use country filter",C12=21,"use country filter",C12=25,"expl country filter",C12=13,"use custom selector",C12=9,"use continent filter",C12=27,"navigate country filter",C12=14,"use custom selector",C12=19,"read db title",C12=22,"use continent filter",C12="","")</f>
        <v>expl page</v>
      </c>
      <c r="M12" s="43" t="str">
        <f t="shared" si="12"/>
        <v>expl page</v>
      </c>
      <c r="N12" s="43" t="str">
        <f t="shared" si="12"/>
        <v>read db title</v>
      </c>
      <c r="O12" s="43" t="str">
        <f t="shared" si="12"/>
        <v>expl page</v>
      </c>
      <c r="P12" s="43" t="str">
        <f t="shared" si="12"/>
        <v>expl page</v>
      </c>
      <c r="Q12" s="43" t="str">
        <f t="shared" si="12"/>
        <v/>
      </c>
      <c r="R12" s="43" t="str">
        <f t="shared" si="12"/>
        <v/>
      </c>
      <c r="S12" s="44" t="str">
        <f t="shared" si="12"/>
        <v/>
      </c>
      <c r="T12" s="45">
        <v>6.0</v>
      </c>
      <c r="U12" s="71" t="s">
        <v>67</v>
      </c>
      <c r="V12" s="46" t="s">
        <v>77</v>
      </c>
    </row>
    <row r="13">
      <c r="A13" s="38" t="s">
        <v>442</v>
      </c>
      <c r="B13" s="10">
        <v>33.0</v>
      </c>
      <c r="C13" s="42">
        <f>IFERROR(__xludf.DUMMYFUNCTION("SPLIT(A13,"","")"),3.0)</f>
        <v>3</v>
      </c>
      <c r="D13" s="43">
        <f>IFERROR(__xludf.DUMMYFUNCTION("""COMPUTED_VALUE"""),30.0)</f>
        <v>30</v>
      </c>
      <c r="E13" s="43">
        <f>IFERROR(__xludf.DUMMYFUNCTION("""COMPUTED_VALUE"""),4.0)</f>
        <v>4</v>
      </c>
      <c r="F13" s="43">
        <f>IFERROR(__xludf.DUMMYFUNCTION("""COMPUTED_VALUE"""),1.0)</f>
        <v>1</v>
      </c>
      <c r="J13" s="44"/>
      <c r="K13" s="43">
        <f t="shared" si="2"/>
        <v>4</v>
      </c>
      <c r="L13" s="42" t="str">
        <f t="shared" ref="L13:S13" si="13">IFS(C13=1,"expl page",C13=15,"expl custom selector",C13=30,"read ch1",C13=16,"expl country filter",C13=4,"custom ch1",C13=3,"read ch1",C13=5,"expl continent filter",C13=8,"expl continent filter",C13=29,"use country filter",C13=6,"read db title",C13=26,"use country filter",C13=21,"use country filter",C13=25,"expl country filter",C13=13,"use custom selector",C13=9,"use continent filter",C13=27,"navigate country filter",C13=14,"use custom selector",C13=19,"read db title",C13=22,"use continent filter",C13="","")</f>
        <v>read ch1</v>
      </c>
      <c r="M13" s="43" t="str">
        <f t="shared" si="13"/>
        <v>read ch1</v>
      </c>
      <c r="N13" s="43" t="str">
        <f t="shared" si="13"/>
        <v>custom ch1</v>
      </c>
      <c r="O13" s="43" t="str">
        <f t="shared" si="13"/>
        <v>expl page</v>
      </c>
      <c r="P13" s="43" t="str">
        <f t="shared" si="13"/>
        <v/>
      </c>
      <c r="Q13" s="43" t="str">
        <f t="shared" si="13"/>
        <v/>
      </c>
      <c r="R13" s="43" t="str">
        <f t="shared" si="13"/>
        <v/>
      </c>
      <c r="S13" s="44" t="str">
        <f t="shared" si="13"/>
        <v/>
      </c>
      <c r="T13" s="45">
        <v>26.0</v>
      </c>
      <c r="U13" s="71" t="s">
        <v>443</v>
      </c>
      <c r="V13" s="46" t="s">
        <v>62</v>
      </c>
    </row>
    <row r="14">
      <c r="A14" s="38" t="s">
        <v>444</v>
      </c>
      <c r="B14" s="10">
        <v>33.0</v>
      </c>
      <c r="C14" s="42">
        <f>IFERROR(__xludf.DUMMYFUNCTION("SPLIT(A14,"","")"),4.0)</f>
        <v>4</v>
      </c>
      <c r="D14" s="43">
        <f>IFERROR(__xludf.DUMMYFUNCTION("""COMPUTED_VALUE"""),1.0)</f>
        <v>1</v>
      </c>
      <c r="E14" s="43">
        <f>IFERROR(__xludf.DUMMYFUNCTION("""COMPUTED_VALUE"""),5.0)</f>
        <v>5</v>
      </c>
      <c r="F14" s="43">
        <f>IFERROR(__xludf.DUMMYFUNCTION("""COMPUTED_VALUE"""),1.0)</f>
        <v>1</v>
      </c>
      <c r="G14" s="43">
        <f>IFERROR(__xludf.DUMMYFUNCTION("""COMPUTED_VALUE"""),1.0)</f>
        <v>1</v>
      </c>
      <c r="J14" s="44"/>
      <c r="K14" s="43">
        <f t="shared" si="2"/>
        <v>5</v>
      </c>
      <c r="L14" s="42" t="str">
        <f t="shared" ref="L14:S14" si="14">IFS(C14=1,"expl page",C14=15,"expl custom selector",C14=30,"read ch1",C14=16,"expl country filter",C14=4,"custom ch1",C14=3,"read ch1",C14=5,"expl continent filter",C14=8,"expl continent filter",C14=29,"use country filter",C14=6,"read db title",C14=26,"use country filter",C14=21,"use country filter",C14=25,"expl country filter",C14=13,"use custom selector",C14=9,"use continent filter",C14=27,"navigate country filter",C14=14,"use custom selector",C14=19,"read db title",C14=22,"use continent filter",C14="","")</f>
        <v>custom ch1</v>
      </c>
      <c r="M14" s="43" t="str">
        <f t="shared" si="14"/>
        <v>expl page</v>
      </c>
      <c r="N14" s="43" t="str">
        <f t="shared" si="14"/>
        <v>expl continent filter</v>
      </c>
      <c r="O14" s="43" t="str">
        <f t="shared" si="14"/>
        <v>expl page</v>
      </c>
      <c r="P14" s="43" t="str">
        <f t="shared" si="14"/>
        <v>expl page</v>
      </c>
      <c r="Q14" s="43" t="str">
        <f t="shared" si="14"/>
        <v/>
      </c>
      <c r="R14" s="43" t="str">
        <f t="shared" si="14"/>
        <v/>
      </c>
      <c r="S14" s="44" t="str">
        <f t="shared" si="14"/>
        <v/>
      </c>
      <c r="T14" s="45">
        <v>21.0</v>
      </c>
      <c r="U14" s="71" t="s">
        <v>61</v>
      </c>
      <c r="V14" s="46" t="s">
        <v>62</v>
      </c>
    </row>
    <row r="15">
      <c r="A15" s="38" t="s">
        <v>445</v>
      </c>
      <c r="B15" s="10">
        <v>32.0</v>
      </c>
      <c r="C15" s="42">
        <f>IFERROR(__xludf.DUMMYFUNCTION("SPLIT(A15,"","")"),1.0)</f>
        <v>1</v>
      </c>
      <c r="D15" s="43">
        <f>IFERROR(__xludf.DUMMYFUNCTION("""COMPUTED_VALUE"""),25.0)</f>
        <v>25</v>
      </c>
      <c r="E15" s="43">
        <f>IFERROR(__xludf.DUMMYFUNCTION("""COMPUTED_VALUE"""),26.0)</f>
        <v>26</v>
      </c>
      <c r="F15" s="43">
        <f>IFERROR(__xludf.DUMMYFUNCTION("""COMPUTED_VALUE"""),25.0)</f>
        <v>25</v>
      </c>
      <c r="J15" s="44"/>
      <c r="K15" s="43">
        <f t="shared" si="2"/>
        <v>4</v>
      </c>
      <c r="L15" s="42" t="str">
        <f t="shared" ref="L15:S15" si="15">IFS(C15=1,"expl page",C15=15,"expl custom selector",C15=30,"read ch1",C15=16,"expl country filter",C15=4,"custom ch1",C15=3,"read ch1",C15=5,"expl continent filter",C15=8,"expl continent filter",C15=29,"use country filter",C15=6,"read db title",C15=26,"use country filter",C15=21,"use country filter",C15=25,"expl country filter",C15=13,"use custom selector",C15=9,"use continent filter",C15=27,"navigate country filter",C15=14,"use custom selector",C15=19,"read db title",C15=22,"use continent filter",C15="","")</f>
        <v>expl page</v>
      </c>
      <c r="M15" s="43" t="str">
        <f t="shared" si="15"/>
        <v>expl country filter</v>
      </c>
      <c r="N15" s="43" t="str">
        <f t="shared" si="15"/>
        <v>use country filter</v>
      </c>
      <c r="O15" s="43" t="str">
        <f t="shared" si="15"/>
        <v>expl country filter</v>
      </c>
      <c r="P15" s="43" t="str">
        <f t="shared" si="15"/>
        <v/>
      </c>
      <c r="Q15" s="43" t="str">
        <f t="shared" si="15"/>
        <v/>
      </c>
      <c r="R15" s="43" t="str">
        <f t="shared" si="15"/>
        <v/>
      </c>
      <c r="S15" s="44" t="str">
        <f t="shared" si="15"/>
        <v/>
      </c>
      <c r="T15" s="45">
        <v>25.0</v>
      </c>
      <c r="U15" s="71" t="s">
        <v>446</v>
      </c>
      <c r="V15" s="46" t="s">
        <v>343</v>
      </c>
    </row>
    <row r="16">
      <c r="A16" s="38" t="s">
        <v>447</v>
      </c>
      <c r="B16" s="10">
        <v>32.0</v>
      </c>
      <c r="C16" s="42">
        <f>IFERROR(__xludf.DUMMYFUNCTION("SPLIT(A16,"","")"),1.0)</f>
        <v>1</v>
      </c>
      <c r="D16" s="43">
        <f>IFERROR(__xludf.DUMMYFUNCTION("""COMPUTED_VALUE"""),1.0)</f>
        <v>1</v>
      </c>
      <c r="E16" s="43">
        <f>IFERROR(__xludf.DUMMYFUNCTION("""COMPUTED_VALUE"""),1.0)</f>
        <v>1</v>
      </c>
      <c r="F16" s="43">
        <f>IFERROR(__xludf.DUMMYFUNCTION("""COMPUTED_VALUE"""),4.0)</f>
        <v>4</v>
      </c>
      <c r="J16" s="44"/>
      <c r="K16" s="43">
        <f t="shared" si="2"/>
        <v>4</v>
      </c>
      <c r="L16" s="42" t="str">
        <f t="shared" ref="L16:S16" si="16">IFS(C16=1,"expl page",C16=15,"expl custom selector",C16=30,"read ch1",C16=16,"expl country filter",C16=4,"custom ch1",C16=3,"read ch1",C16=5,"expl continent filter",C16=8,"expl continent filter",C16=29,"use country filter",C16=6,"read db title",C16=26,"use country filter",C16=21,"use country filter",C16=25,"expl country filter",C16=13,"use custom selector",C16=9,"use continent filter",C16=27,"navigate country filter",C16=14,"use custom selector",C16=19,"read db title",C16=22,"use continent filter",C16="","")</f>
        <v>expl page</v>
      </c>
      <c r="M16" s="43" t="str">
        <f t="shared" si="16"/>
        <v>expl page</v>
      </c>
      <c r="N16" s="43" t="str">
        <f t="shared" si="16"/>
        <v>expl page</v>
      </c>
      <c r="O16" s="43" t="str">
        <f t="shared" si="16"/>
        <v>custom ch1</v>
      </c>
      <c r="P16" s="43" t="str">
        <f t="shared" si="16"/>
        <v/>
      </c>
      <c r="Q16" s="43" t="str">
        <f t="shared" si="16"/>
        <v/>
      </c>
      <c r="R16" s="43" t="str">
        <f t="shared" si="16"/>
        <v/>
      </c>
      <c r="S16" s="44" t="str">
        <f t="shared" si="16"/>
        <v/>
      </c>
      <c r="T16" s="45">
        <v>13.0</v>
      </c>
      <c r="U16" s="71" t="s">
        <v>448</v>
      </c>
      <c r="V16" s="46" t="s">
        <v>375</v>
      </c>
    </row>
    <row r="17">
      <c r="A17" s="38" t="s">
        <v>449</v>
      </c>
      <c r="B17" s="10">
        <v>32.0</v>
      </c>
      <c r="C17" s="42">
        <f>IFERROR(__xludf.DUMMYFUNCTION("SPLIT(A17,"","")"),1.0)</f>
        <v>1</v>
      </c>
      <c r="D17" s="43">
        <f>IFERROR(__xludf.DUMMYFUNCTION("""COMPUTED_VALUE"""),5.0)</f>
        <v>5</v>
      </c>
      <c r="E17" s="43">
        <f>IFERROR(__xludf.DUMMYFUNCTION("""COMPUTED_VALUE"""),1.0)</f>
        <v>1</v>
      </c>
      <c r="F17" s="43">
        <f>IFERROR(__xludf.DUMMYFUNCTION("""COMPUTED_VALUE"""),1.0)</f>
        <v>1</v>
      </c>
      <c r="G17" s="43">
        <f>IFERROR(__xludf.DUMMYFUNCTION("""COMPUTED_VALUE"""),1.0)</f>
        <v>1</v>
      </c>
      <c r="J17" s="44"/>
      <c r="K17" s="43">
        <f t="shared" si="2"/>
        <v>5</v>
      </c>
      <c r="L17" s="42" t="str">
        <f t="shared" ref="L17:S17" si="17">IFS(C17=1,"expl page",C17=15,"expl custom selector",C17=30,"read ch1",C17=16,"expl country filter",C17=4,"custom ch1",C17=3,"read ch1",C17=5,"expl continent filter",C17=8,"expl continent filter",C17=29,"use country filter",C17=6,"read db title",C17=26,"use country filter",C17=21,"use country filter",C17=25,"expl country filter",C17=13,"use custom selector",C17=9,"use continent filter",C17=27,"navigate country filter",C17=14,"use custom selector",C17=19,"read db title",C17=22,"use continent filter",C17="","")</f>
        <v>expl page</v>
      </c>
      <c r="M17" s="43" t="str">
        <f t="shared" si="17"/>
        <v>expl continent filter</v>
      </c>
      <c r="N17" s="43" t="str">
        <f t="shared" si="17"/>
        <v>expl page</v>
      </c>
      <c r="O17" s="43" t="str">
        <f t="shared" si="17"/>
        <v>expl page</v>
      </c>
      <c r="P17" s="43" t="str">
        <f t="shared" si="17"/>
        <v>expl page</v>
      </c>
      <c r="Q17" s="43" t="str">
        <f t="shared" si="17"/>
        <v/>
      </c>
      <c r="R17" s="43" t="str">
        <f t="shared" si="17"/>
        <v/>
      </c>
      <c r="S17" s="44" t="str">
        <f t="shared" si="17"/>
        <v/>
      </c>
      <c r="T17" s="45">
        <v>9.0</v>
      </c>
      <c r="U17" s="71" t="s">
        <v>122</v>
      </c>
      <c r="V17" s="46" t="s">
        <v>123</v>
      </c>
    </row>
    <row r="18">
      <c r="A18" s="38" t="s">
        <v>450</v>
      </c>
      <c r="B18" s="10">
        <v>31.0</v>
      </c>
      <c r="C18" s="42">
        <f>IFERROR(__xludf.DUMMYFUNCTION("SPLIT(A18,"","")"),1.0)</f>
        <v>1</v>
      </c>
      <c r="D18" s="43">
        <f>IFERROR(__xludf.DUMMYFUNCTION("""COMPUTED_VALUE"""),1.0)</f>
        <v>1</v>
      </c>
      <c r="E18" s="43">
        <f>IFERROR(__xludf.DUMMYFUNCTION("""COMPUTED_VALUE"""),19.0)</f>
        <v>19</v>
      </c>
      <c r="F18" s="43">
        <f>IFERROR(__xludf.DUMMYFUNCTION("""COMPUTED_VALUE"""),6.0)</f>
        <v>6</v>
      </c>
      <c r="J18" s="44"/>
      <c r="K18" s="43">
        <f t="shared" si="2"/>
        <v>4</v>
      </c>
      <c r="L18" s="42" t="str">
        <f t="shared" ref="L18:S18" si="18">IFS(C18=1,"expl page",C18=15,"expl custom selector",C18=30,"read ch1",C18=16,"expl country filter",C18=4,"custom ch1",C18=3,"read ch1",C18=5,"expl continent filter",C18=8,"expl continent filter",C18=29,"use country filter",C18=6,"read db title",C18=26,"use country filter",C18=21,"use country filter",C18=25,"expl country filter",C18=13,"use custom selector",C18=9,"use continent filter",C18=27,"navigate country filter",C18=14,"use custom selector",C18=19,"read db title",C18=22,"use continent filter",C18="","")</f>
        <v>expl page</v>
      </c>
      <c r="M18" s="43" t="str">
        <f t="shared" si="18"/>
        <v>expl page</v>
      </c>
      <c r="N18" s="43" t="str">
        <f t="shared" si="18"/>
        <v>read db title</v>
      </c>
      <c r="O18" s="43" t="str">
        <f t="shared" si="18"/>
        <v>read db title</v>
      </c>
      <c r="P18" s="43" t="str">
        <f t="shared" si="18"/>
        <v/>
      </c>
      <c r="Q18" s="43" t="str">
        <f t="shared" si="18"/>
        <v/>
      </c>
      <c r="R18" s="43" t="str">
        <f t="shared" si="18"/>
        <v/>
      </c>
      <c r="S18" s="44" t="str">
        <f t="shared" si="18"/>
        <v/>
      </c>
      <c r="T18" s="45">
        <v>27.0</v>
      </c>
      <c r="U18" s="71" t="s">
        <v>190</v>
      </c>
      <c r="V18" s="46" t="s">
        <v>191</v>
      </c>
    </row>
    <row r="19">
      <c r="A19" s="38" t="s">
        <v>451</v>
      </c>
      <c r="B19" s="10">
        <v>31.0</v>
      </c>
      <c r="C19" s="42">
        <f>IFERROR(__xludf.DUMMYFUNCTION("SPLIT(A19,"","")"),1.0)</f>
        <v>1</v>
      </c>
      <c r="D19" s="43">
        <f>IFERROR(__xludf.DUMMYFUNCTION("""COMPUTED_VALUE"""),6.0)</f>
        <v>6</v>
      </c>
      <c r="E19" s="43">
        <f>IFERROR(__xludf.DUMMYFUNCTION("""COMPUTED_VALUE"""),1.0)</f>
        <v>1</v>
      </c>
      <c r="F19" s="43">
        <f>IFERROR(__xludf.DUMMYFUNCTION("""COMPUTED_VALUE"""),6.0)</f>
        <v>6</v>
      </c>
      <c r="J19" s="44"/>
      <c r="K19" s="43">
        <f t="shared" si="2"/>
        <v>4</v>
      </c>
      <c r="L19" s="42" t="str">
        <f t="shared" ref="L19:S19" si="19">IFS(C19=1,"expl page",C19=15,"expl custom selector",C19=30,"read ch1",C19=16,"expl country filter",C19=4,"custom ch1",C19=3,"read ch1",C19=5,"expl continent filter",C19=8,"expl continent filter",C19=29,"use country filter",C19=6,"read db title",C19=26,"use country filter",C19=21,"use country filter",C19=25,"expl country filter",C19=13,"use custom selector",C19=9,"use continent filter",C19=27,"navigate country filter",C19=14,"use custom selector",C19=19,"read db title",C19=22,"use continent filter",C19="","")</f>
        <v>expl page</v>
      </c>
      <c r="M19" s="43" t="str">
        <f t="shared" si="19"/>
        <v>read db title</v>
      </c>
      <c r="N19" s="43" t="str">
        <f t="shared" si="19"/>
        <v>expl page</v>
      </c>
      <c r="O19" s="43" t="str">
        <f t="shared" si="19"/>
        <v>read db title</v>
      </c>
      <c r="P19" s="43" t="str">
        <f t="shared" si="19"/>
        <v/>
      </c>
      <c r="Q19" s="43" t="str">
        <f t="shared" si="19"/>
        <v/>
      </c>
      <c r="R19" s="43" t="str">
        <f t="shared" si="19"/>
        <v/>
      </c>
      <c r="S19" s="44" t="str">
        <f t="shared" si="19"/>
        <v/>
      </c>
      <c r="T19" s="45">
        <v>14.0</v>
      </c>
      <c r="U19" s="71" t="s">
        <v>452</v>
      </c>
      <c r="V19" s="46" t="s">
        <v>375</v>
      </c>
    </row>
    <row r="20">
      <c r="A20" s="38" t="s">
        <v>453</v>
      </c>
      <c r="B20" s="10">
        <v>31.0</v>
      </c>
      <c r="C20" s="42">
        <f>IFERROR(__xludf.DUMMYFUNCTION("SPLIT(A20,"","")"),4.0)</f>
        <v>4</v>
      </c>
      <c r="D20" s="43">
        <f>IFERROR(__xludf.DUMMYFUNCTION("""COMPUTED_VALUE"""),1.0)</f>
        <v>1</v>
      </c>
      <c r="E20" s="43">
        <f>IFERROR(__xludf.DUMMYFUNCTION("""COMPUTED_VALUE"""),6.0)</f>
        <v>6</v>
      </c>
      <c r="F20" s="43">
        <f>IFERROR(__xludf.DUMMYFUNCTION("""COMPUTED_VALUE"""),19.0)</f>
        <v>19</v>
      </c>
      <c r="G20" s="43">
        <f>IFERROR(__xludf.DUMMYFUNCTION("""COMPUTED_VALUE"""),1.0)</f>
        <v>1</v>
      </c>
      <c r="J20" s="44"/>
      <c r="K20" s="43">
        <f t="shared" si="2"/>
        <v>5</v>
      </c>
      <c r="L20" s="42" t="str">
        <f t="shared" ref="L20:S20" si="20">IFS(C20=1,"expl page",C20=15,"expl custom selector",C20=30,"read ch1",C20=16,"expl country filter",C20=4,"custom ch1",C20=3,"read ch1",C20=5,"expl continent filter",C20=8,"expl continent filter",C20=29,"use country filter",C20=6,"read db title",C20=26,"use country filter",C20=21,"use country filter",C20=25,"expl country filter",C20=13,"use custom selector",C20=9,"use continent filter",C20=27,"navigate country filter",C20=14,"use custom selector",C20=19,"read db title",C20=22,"use continent filter",C20="","")</f>
        <v>custom ch1</v>
      </c>
      <c r="M20" s="43" t="str">
        <f t="shared" si="20"/>
        <v>expl page</v>
      </c>
      <c r="N20" s="43" t="str">
        <f t="shared" si="20"/>
        <v>read db title</v>
      </c>
      <c r="O20" s="43" t="str">
        <f t="shared" si="20"/>
        <v>read db title</v>
      </c>
      <c r="P20" s="43" t="str">
        <f t="shared" si="20"/>
        <v>expl page</v>
      </c>
      <c r="Q20" s="43" t="str">
        <f t="shared" si="20"/>
        <v/>
      </c>
      <c r="R20" s="43" t="str">
        <f t="shared" si="20"/>
        <v/>
      </c>
      <c r="S20" s="44" t="str">
        <f t="shared" si="20"/>
        <v/>
      </c>
      <c r="T20" s="45">
        <v>19.0</v>
      </c>
      <c r="U20" s="71" t="s">
        <v>76</v>
      </c>
      <c r="V20" s="46" t="s">
        <v>77</v>
      </c>
    </row>
    <row r="21">
      <c r="A21" s="38" t="s">
        <v>454</v>
      </c>
      <c r="B21" s="10">
        <v>30.0</v>
      </c>
      <c r="C21" s="42">
        <f>IFERROR(__xludf.DUMMYFUNCTION("SPLIT(A21,"","")"),30.0)</f>
        <v>30</v>
      </c>
      <c r="D21" s="43">
        <f>IFERROR(__xludf.DUMMYFUNCTION("""COMPUTED_VALUE"""),4.0)</f>
        <v>4</v>
      </c>
      <c r="E21" s="43">
        <f>IFERROR(__xludf.DUMMYFUNCTION("""COMPUTED_VALUE"""),1.0)</f>
        <v>1</v>
      </c>
      <c r="F21" s="43">
        <f>IFERROR(__xludf.DUMMYFUNCTION("""COMPUTED_VALUE"""),6.0)</f>
        <v>6</v>
      </c>
      <c r="J21" s="44"/>
      <c r="K21" s="43">
        <f t="shared" si="2"/>
        <v>4</v>
      </c>
      <c r="L21" s="42" t="str">
        <f t="shared" ref="L21:S21" si="21">IFS(C21=1,"expl page",C21=15,"expl custom selector",C21=30,"read ch1",C21=16,"expl country filter",C21=4,"custom ch1",C21=3,"read ch1",C21=5,"expl continent filter",C21=8,"expl continent filter",C21=29,"use country filter",C21=6,"read db title",C21=26,"use country filter",C21=21,"use country filter",C21=25,"expl country filter",C21=13,"use custom selector",C21=9,"use continent filter",C21=27,"navigate country filter",C21=14,"use custom selector",C21=19,"read db title",C21=22,"use continent filter",C21="","")</f>
        <v>read ch1</v>
      </c>
      <c r="M21" s="43" t="str">
        <f t="shared" si="21"/>
        <v>custom ch1</v>
      </c>
      <c r="N21" s="43" t="str">
        <f t="shared" si="21"/>
        <v>expl page</v>
      </c>
      <c r="O21" s="43" t="str">
        <f t="shared" si="21"/>
        <v>read db title</v>
      </c>
      <c r="P21" s="43" t="str">
        <f t="shared" si="21"/>
        <v/>
      </c>
      <c r="Q21" s="43" t="str">
        <f t="shared" si="21"/>
        <v/>
      </c>
      <c r="R21" s="43" t="str">
        <f t="shared" si="21"/>
        <v/>
      </c>
      <c r="S21" s="44" t="str">
        <f t="shared" si="21"/>
        <v/>
      </c>
      <c r="T21" s="45">
        <v>22.0</v>
      </c>
      <c r="U21" s="71" t="s">
        <v>455</v>
      </c>
      <c r="V21" s="46" t="s">
        <v>123</v>
      </c>
    </row>
    <row r="22">
      <c r="A22" s="38" t="s">
        <v>456</v>
      </c>
      <c r="B22" s="10">
        <v>30.0</v>
      </c>
      <c r="C22" s="42">
        <f>IFERROR(__xludf.DUMMYFUNCTION("SPLIT(A22,"","")"),1.0)</f>
        <v>1</v>
      </c>
      <c r="D22" s="43">
        <f>IFERROR(__xludf.DUMMYFUNCTION("""COMPUTED_VALUE"""),5.0)</f>
        <v>5</v>
      </c>
      <c r="E22" s="43">
        <f>IFERROR(__xludf.DUMMYFUNCTION("""COMPUTED_VALUE"""),6.0)</f>
        <v>6</v>
      </c>
      <c r="F22" s="43">
        <f>IFERROR(__xludf.DUMMYFUNCTION("""COMPUTED_VALUE"""),19.0)</f>
        <v>19</v>
      </c>
      <c r="J22" s="44"/>
      <c r="K22" s="43">
        <f t="shared" si="2"/>
        <v>4</v>
      </c>
      <c r="L22" s="42" t="str">
        <f t="shared" ref="L22:S22" si="22">IFS(C22=1,"expl page",C22=15,"expl custom selector",C22=30,"read ch1",C22=16,"expl country filter",C22=4,"custom ch1",C22=3,"read ch1",C22=5,"expl continent filter",C22=8,"expl continent filter",C22=29,"use country filter",C22=6,"read db title",C22=26,"use country filter",C22=21,"use country filter",C22=25,"expl country filter",C22=13,"use custom selector",C22=9,"use continent filter",C22=27,"navigate country filter",C22=14,"use custom selector",C22=19,"read db title",C22=22,"use continent filter",C22="","")</f>
        <v>expl page</v>
      </c>
      <c r="M22" s="43" t="str">
        <f t="shared" si="22"/>
        <v>expl continent filter</v>
      </c>
      <c r="N22" s="43" t="str">
        <f t="shared" si="22"/>
        <v>read db title</v>
      </c>
      <c r="O22" s="43" t="str">
        <f t="shared" si="22"/>
        <v>read db title</v>
      </c>
      <c r="P22" s="43" t="str">
        <f t="shared" si="22"/>
        <v/>
      </c>
      <c r="Q22" s="43" t="str">
        <f t="shared" si="22"/>
        <v/>
      </c>
      <c r="R22" s="43" t="str">
        <f t="shared" si="22"/>
        <v/>
      </c>
      <c r="S22" s="44" t="str">
        <f t="shared" si="22"/>
        <v/>
      </c>
      <c r="U22" s="10"/>
      <c r="V22" s="10"/>
    </row>
    <row r="23">
      <c r="A23" s="38" t="s">
        <v>457</v>
      </c>
      <c r="B23" s="10">
        <v>30.0</v>
      </c>
      <c r="C23" s="42">
        <f>IFERROR(__xludf.DUMMYFUNCTION("SPLIT(A23,"","")"),1.0)</f>
        <v>1</v>
      </c>
      <c r="D23" s="43">
        <f>IFERROR(__xludf.DUMMYFUNCTION("""COMPUTED_VALUE"""),5.0)</f>
        <v>5</v>
      </c>
      <c r="E23" s="43">
        <f>IFERROR(__xludf.DUMMYFUNCTION("""COMPUTED_VALUE"""),1.0)</f>
        <v>1</v>
      </c>
      <c r="F23" s="43">
        <f>IFERROR(__xludf.DUMMYFUNCTION("""COMPUTED_VALUE"""),19.0)</f>
        <v>19</v>
      </c>
      <c r="J23" s="44"/>
      <c r="K23" s="43">
        <f t="shared" si="2"/>
        <v>4</v>
      </c>
      <c r="L23" s="42" t="str">
        <f t="shared" ref="L23:S23" si="23">IFS(C23=1,"expl page",C23=15,"expl custom selector",C23=30,"read ch1",C23=16,"expl country filter",C23=4,"custom ch1",C23=3,"read ch1",C23=5,"expl continent filter",C23=8,"expl continent filter",C23=29,"use country filter",C23=6,"read db title",C23=26,"use country filter",C23=21,"use country filter",C23=25,"expl country filter",C23=13,"use custom selector",C23=9,"use continent filter",C23=27,"navigate country filter",C23=14,"use custom selector",C23=19,"read db title",C23=22,"use continent filter",C23="","")</f>
        <v>expl page</v>
      </c>
      <c r="M23" s="43" t="str">
        <f t="shared" si="23"/>
        <v>expl continent filter</v>
      </c>
      <c r="N23" s="43" t="str">
        <f t="shared" si="23"/>
        <v>expl page</v>
      </c>
      <c r="O23" s="43" t="str">
        <f t="shared" si="23"/>
        <v>read db title</v>
      </c>
      <c r="P23" s="43" t="str">
        <f t="shared" si="23"/>
        <v/>
      </c>
      <c r="Q23" s="43" t="str">
        <f t="shared" si="23"/>
        <v/>
      </c>
      <c r="R23" s="43" t="str">
        <f t="shared" si="23"/>
        <v/>
      </c>
      <c r="S23" s="44" t="str">
        <f t="shared" si="23"/>
        <v/>
      </c>
      <c r="U23" s="10"/>
    </row>
    <row r="24">
      <c r="A24" s="38" t="s">
        <v>202</v>
      </c>
      <c r="B24" s="10">
        <v>30.0</v>
      </c>
      <c r="C24" s="42">
        <f>IFERROR(__xludf.DUMMYFUNCTION("SPLIT(A24,"","")"),1.0)</f>
        <v>1</v>
      </c>
      <c r="D24" s="43">
        <f>IFERROR(__xludf.DUMMYFUNCTION("""COMPUTED_VALUE"""),1.0)</f>
        <v>1</v>
      </c>
      <c r="E24" s="43">
        <f>IFERROR(__xludf.DUMMYFUNCTION("""COMPUTED_VALUE"""),1.0)</f>
        <v>1</v>
      </c>
      <c r="F24" s="43">
        <f>IFERROR(__xludf.DUMMYFUNCTION("""COMPUTED_VALUE"""),5.0)</f>
        <v>5</v>
      </c>
      <c r="J24" s="44"/>
      <c r="K24" s="43">
        <f t="shared" si="2"/>
        <v>4</v>
      </c>
      <c r="L24" s="42" t="str">
        <f t="shared" ref="L24:S24" si="24">IFS(C24=1,"expl page",C24=15,"expl custom selector",C24=30,"read ch1",C24=16,"expl country filter",C24=4,"custom ch1",C24=3,"read ch1",C24=5,"expl continent filter",C24=8,"expl continent filter",C24=29,"use country filter",C24=6,"read db title",C24=26,"use country filter",C24=21,"use country filter",C24=25,"expl country filter",C24=13,"use custom selector",C24=9,"use continent filter",C24=27,"navigate country filter",C24=14,"use custom selector",C24=19,"read db title",C24=22,"use continent filter",C24="","")</f>
        <v>expl page</v>
      </c>
      <c r="M24" s="43" t="str">
        <f t="shared" si="24"/>
        <v>expl page</v>
      </c>
      <c r="N24" s="43" t="str">
        <f t="shared" si="24"/>
        <v>expl page</v>
      </c>
      <c r="O24" s="43" t="str">
        <f t="shared" si="24"/>
        <v>expl continent filter</v>
      </c>
      <c r="P24" s="43" t="str">
        <f t="shared" si="24"/>
        <v/>
      </c>
      <c r="Q24" s="43" t="str">
        <f t="shared" si="24"/>
        <v/>
      </c>
      <c r="R24" s="43" t="str">
        <f t="shared" si="24"/>
        <v/>
      </c>
      <c r="S24" s="44" t="str">
        <f t="shared" si="24"/>
        <v/>
      </c>
      <c r="U24" s="10"/>
    </row>
    <row r="25">
      <c r="A25" s="38" t="s">
        <v>458</v>
      </c>
      <c r="B25" s="10">
        <v>30.0</v>
      </c>
      <c r="C25" s="42">
        <f>IFERROR(__xludf.DUMMYFUNCTION("SPLIT(A25,"","")"),5.0)</f>
        <v>5</v>
      </c>
      <c r="D25" s="43">
        <f>IFERROR(__xludf.DUMMYFUNCTION("""COMPUTED_VALUE"""),1.0)</f>
        <v>1</v>
      </c>
      <c r="E25" s="43">
        <f>IFERROR(__xludf.DUMMYFUNCTION("""COMPUTED_VALUE"""),6.0)</f>
        <v>6</v>
      </c>
      <c r="F25" s="43">
        <f>IFERROR(__xludf.DUMMYFUNCTION("""COMPUTED_VALUE"""),19.0)</f>
        <v>19</v>
      </c>
      <c r="G25" s="43">
        <f>IFERROR(__xludf.DUMMYFUNCTION("""COMPUTED_VALUE"""),1.0)</f>
        <v>1</v>
      </c>
      <c r="J25" s="44"/>
      <c r="K25" s="43">
        <f t="shared" si="2"/>
        <v>5</v>
      </c>
      <c r="L25" s="42" t="str">
        <f t="shared" ref="L25:S25" si="25">IFS(C25=1,"expl page",C25=15,"expl custom selector",C25=30,"read ch1",C25=16,"expl country filter",C25=4,"custom ch1",C25=3,"read ch1",C25=5,"expl continent filter",C25=8,"expl continent filter",C25=29,"use country filter",C25=6,"read db title",C25=26,"use country filter",C25=21,"use country filter",C25=25,"expl country filter",C25=13,"use custom selector",C25=9,"use continent filter",C25=27,"navigate country filter",C25=14,"use custom selector",C25=19,"read db title",C25=22,"use continent filter",C25="","")</f>
        <v>expl continent filter</v>
      </c>
      <c r="M25" s="43" t="str">
        <f t="shared" si="25"/>
        <v>expl page</v>
      </c>
      <c r="N25" s="43" t="str">
        <f t="shared" si="25"/>
        <v>read db title</v>
      </c>
      <c r="O25" s="43" t="str">
        <f t="shared" si="25"/>
        <v>read db title</v>
      </c>
      <c r="P25" s="43" t="str">
        <f t="shared" si="25"/>
        <v>expl page</v>
      </c>
      <c r="Q25" s="43" t="str">
        <f t="shared" si="25"/>
        <v/>
      </c>
      <c r="R25" s="43" t="str">
        <f t="shared" si="25"/>
        <v/>
      </c>
      <c r="S25" s="44" t="str">
        <f t="shared" si="25"/>
        <v/>
      </c>
      <c r="U25" s="10"/>
    </row>
    <row r="26">
      <c r="A26" s="38" t="s">
        <v>459</v>
      </c>
      <c r="B26" s="10">
        <v>30.0</v>
      </c>
      <c r="C26" s="42">
        <f>IFERROR(__xludf.DUMMYFUNCTION("SPLIT(A26,"","")"),4.0)</f>
        <v>4</v>
      </c>
      <c r="D26" s="43">
        <f>IFERROR(__xludf.DUMMYFUNCTION("""COMPUTED_VALUE"""),1.0)</f>
        <v>1</v>
      </c>
      <c r="E26" s="43">
        <f>IFERROR(__xludf.DUMMYFUNCTION("""COMPUTED_VALUE"""),1.0)</f>
        <v>1</v>
      </c>
      <c r="F26" s="43">
        <f>IFERROR(__xludf.DUMMYFUNCTION("""COMPUTED_VALUE"""),6.0)</f>
        <v>6</v>
      </c>
      <c r="G26" s="43">
        <f>IFERROR(__xludf.DUMMYFUNCTION("""COMPUTED_VALUE"""),19.0)</f>
        <v>19</v>
      </c>
      <c r="J26" s="44"/>
      <c r="K26" s="43">
        <f t="shared" si="2"/>
        <v>5</v>
      </c>
      <c r="L26" s="42" t="str">
        <f t="shared" ref="L26:S26" si="26">IFS(C26=1,"expl page",C26=15,"expl custom selector",C26=30,"read ch1",C26=16,"expl country filter",C26=4,"custom ch1",C26=3,"read ch1",C26=5,"expl continent filter",C26=8,"expl continent filter",C26=29,"use country filter",C26=6,"read db title",C26=26,"use country filter",C26=21,"use country filter",C26=25,"expl country filter",C26=13,"use custom selector",C26=9,"use continent filter",C26=27,"navigate country filter",C26=14,"use custom selector",C26=19,"read db title",C26=22,"use continent filter",C26="","")</f>
        <v>custom ch1</v>
      </c>
      <c r="M26" s="43" t="str">
        <f t="shared" si="26"/>
        <v>expl page</v>
      </c>
      <c r="N26" s="43" t="str">
        <f t="shared" si="26"/>
        <v>expl page</v>
      </c>
      <c r="O26" s="43" t="str">
        <f t="shared" si="26"/>
        <v>read db title</v>
      </c>
      <c r="P26" s="43" t="str">
        <f t="shared" si="26"/>
        <v>read db title</v>
      </c>
      <c r="Q26" s="43" t="str">
        <f t="shared" si="26"/>
        <v/>
      </c>
      <c r="R26" s="43" t="str">
        <f t="shared" si="26"/>
        <v/>
      </c>
      <c r="S26" s="44" t="str">
        <f t="shared" si="26"/>
        <v/>
      </c>
      <c r="U26" s="10"/>
      <c r="V26" s="10"/>
    </row>
    <row r="27">
      <c r="A27" s="38" t="s">
        <v>460</v>
      </c>
      <c r="B27" s="10">
        <v>30.0</v>
      </c>
      <c r="C27" s="42">
        <f>IFERROR(__xludf.DUMMYFUNCTION("SPLIT(A27,"","")"),1.0)</f>
        <v>1</v>
      </c>
      <c r="D27" s="43">
        <f>IFERROR(__xludf.DUMMYFUNCTION("""COMPUTED_VALUE"""),6.0)</f>
        <v>6</v>
      </c>
      <c r="E27" s="43">
        <f>IFERROR(__xludf.DUMMYFUNCTION("""COMPUTED_VALUE"""),19.0)</f>
        <v>19</v>
      </c>
      <c r="F27" s="43">
        <f>IFERROR(__xludf.DUMMYFUNCTION("""COMPUTED_VALUE"""),1.0)</f>
        <v>1</v>
      </c>
      <c r="G27" s="43">
        <f>IFERROR(__xludf.DUMMYFUNCTION("""COMPUTED_VALUE"""),1.0)</f>
        <v>1</v>
      </c>
      <c r="J27" s="44"/>
      <c r="K27" s="43">
        <f t="shared" si="2"/>
        <v>5</v>
      </c>
      <c r="L27" s="42" t="str">
        <f t="shared" ref="L27:S27" si="27">IFS(C27=1,"expl page",C27=15,"expl custom selector",C27=30,"read ch1",C27=16,"expl country filter",C27=4,"custom ch1",C27=3,"read ch1",C27=5,"expl continent filter",C27=8,"expl continent filter",C27=29,"use country filter",C27=6,"read db title",C27=26,"use country filter",C27=21,"use country filter",C27=25,"expl country filter",C27=13,"use custom selector",C27=9,"use continent filter",C27=27,"navigate country filter",C27=14,"use custom selector",C27=19,"read db title",C27=22,"use continent filter",C27="","")</f>
        <v>expl page</v>
      </c>
      <c r="M27" s="43" t="str">
        <f t="shared" si="27"/>
        <v>read db title</v>
      </c>
      <c r="N27" s="43" t="str">
        <f t="shared" si="27"/>
        <v>read db title</v>
      </c>
      <c r="O27" s="43" t="str">
        <f t="shared" si="27"/>
        <v>expl page</v>
      </c>
      <c r="P27" s="43" t="str">
        <f t="shared" si="27"/>
        <v>expl page</v>
      </c>
      <c r="Q27" s="43" t="str">
        <f t="shared" si="27"/>
        <v/>
      </c>
      <c r="R27" s="43" t="str">
        <f t="shared" si="27"/>
        <v/>
      </c>
      <c r="S27" s="44" t="str">
        <f t="shared" si="27"/>
        <v/>
      </c>
      <c r="U27" s="10"/>
    </row>
    <row r="28">
      <c r="A28" s="38" t="s">
        <v>461</v>
      </c>
      <c r="B28" s="10">
        <v>30.0</v>
      </c>
      <c r="C28" s="42">
        <f>IFERROR(__xludf.DUMMYFUNCTION("SPLIT(A28,"","")"),1.0)</f>
        <v>1</v>
      </c>
      <c r="D28" s="43">
        <f>IFERROR(__xludf.DUMMYFUNCTION("""COMPUTED_VALUE"""),1.0)</f>
        <v>1</v>
      </c>
      <c r="E28" s="43">
        <f>IFERROR(__xludf.DUMMYFUNCTION("""COMPUTED_VALUE"""),1.0)</f>
        <v>1</v>
      </c>
      <c r="F28" s="43">
        <f>IFERROR(__xludf.DUMMYFUNCTION("""COMPUTED_VALUE"""),19.0)</f>
        <v>19</v>
      </c>
      <c r="G28" s="43">
        <f>IFERROR(__xludf.DUMMYFUNCTION("""COMPUTED_VALUE"""),1.0)</f>
        <v>1</v>
      </c>
      <c r="J28" s="44"/>
      <c r="K28" s="43">
        <f t="shared" si="2"/>
        <v>5</v>
      </c>
      <c r="L28" s="42" t="str">
        <f t="shared" ref="L28:S28" si="28">IFS(C28=1,"expl page",C28=15,"expl custom selector",C28=30,"read ch1",C28=16,"expl country filter",C28=4,"custom ch1",C28=3,"read ch1",C28=5,"expl continent filter",C28=8,"expl continent filter",C28=29,"use country filter",C28=6,"read db title",C28=26,"use country filter",C28=21,"use country filter",C28=25,"expl country filter",C28=13,"use custom selector",C28=9,"use continent filter",C28=27,"navigate country filter",C28=14,"use custom selector",C28=19,"read db title",C28=22,"use continent filter",C28="","")</f>
        <v>expl page</v>
      </c>
      <c r="M28" s="43" t="str">
        <f t="shared" si="28"/>
        <v>expl page</v>
      </c>
      <c r="N28" s="43" t="str">
        <f t="shared" si="28"/>
        <v>expl page</v>
      </c>
      <c r="O28" s="43" t="str">
        <f t="shared" si="28"/>
        <v>read db title</v>
      </c>
      <c r="P28" s="43" t="str">
        <f t="shared" si="28"/>
        <v>expl page</v>
      </c>
      <c r="Q28" s="43" t="str">
        <f t="shared" si="28"/>
        <v/>
      </c>
      <c r="R28" s="43" t="str">
        <f t="shared" si="28"/>
        <v/>
      </c>
      <c r="S28" s="44" t="str">
        <f t="shared" si="28"/>
        <v/>
      </c>
      <c r="U28" s="10"/>
    </row>
    <row r="29">
      <c r="A29" s="38" t="s">
        <v>462</v>
      </c>
      <c r="B29" s="10">
        <v>30.0</v>
      </c>
      <c r="C29" s="42">
        <f>IFERROR(__xludf.DUMMYFUNCTION("SPLIT(A29,"","")"),4.0)</f>
        <v>4</v>
      </c>
      <c r="D29" s="43">
        <f>IFERROR(__xludf.DUMMYFUNCTION("""COMPUTED_VALUE"""),1.0)</f>
        <v>1</v>
      </c>
      <c r="E29" s="43">
        <f>IFERROR(__xludf.DUMMYFUNCTION("""COMPUTED_VALUE"""),5.0)</f>
        <v>5</v>
      </c>
      <c r="F29" s="43">
        <f>IFERROR(__xludf.DUMMYFUNCTION("""COMPUTED_VALUE"""),6.0)</f>
        <v>6</v>
      </c>
      <c r="G29" s="43">
        <f>IFERROR(__xludf.DUMMYFUNCTION("""COMPUTED_VALUE"""),1.0)</f>
        <v>1</v>
      </c>
      <c r="J29" s="44"/>
      <c r="K29" s="43">
        <f t="shared" si="2"/>
        <v>5</v>
      </c>
      <c r="L29" s="42" t="str">
        <f t="shared" ref="L29:S29" si="29">IFS(C29=1,"expl page",C29=15,"expl custom selector",C29=30,"read ch1",C29=16,"expl country filter",C29=4,"custom ch1",C29=3,"read ch1",C29=5,"expl continent filter",C29=8,"expl continent filter",C29=29,"use country filter",C29=6,"read db title",C29=26,"use country filter",C29=21,"use country filter",C29=25,"expl country filter",C29=13,"use custom selector",C29=9,"use continent filter",C29=27,"navigate country filter",C29=14,"use custom selector",C29=19,"read db title",C29=22,"use continent filter",C29="","")</f>
        <v>custom ch1</v>
      </c>
      <c r="M29" s="43" t="str">
        <f t="shared" si="29"/>
        <v>expl page</v>
      </c>
      <c r="N29" s="43" t="str">
        <f t="shared" si="29"/>
        <v>expl continent filter</v>
      </c>
      <c r="O29" s="43" t="str">
        <f t="shared" si="29"/>
        <v>read db title</v>
      </c>
      <c r="P29" s="43" t="str">
        <f t="shared" si="29"/>
        <v>expl page</v>
      </c>
      <c r="Q29" s="43" t="str">
        <f t="shared" si="29"/>
        <v/>
      </c>
      <c r="R29" s="43" t="str">
        <f t="shared" si="29"/>
        <v/>
      </c>
      <c r="S29" s="44" t="str">
        <f t="shared" si="29"/>
        <v/>
      </c>
      <c r="U29" s="10"/>
    </row>
    <row r="30">
      <c r="A30" s="38" t="s">
        <v>463</v>
      </c>
      <c r="B30" s="10">
        <v>30.0</v>
      </c>
      <c r="C30" s="42">
        <f>IFERROR(__xludf.DUMMYFUNCTION("SPLIT(A30,"","")"),8.0)</f>
        <v>8</v>
      </c>
      <c r="D30" s="43">
        <f>IFERROR(__xludf.DUMMYFUNCTION("""COMPUTED_VALUE"""),9.0)</f>
        <v>9</v>
      </c>
      <c r="E30" s="43">
        <f>IFERROR(__xludf.DUMMYFUNCTION("""COMPUTED_VALUE"""),8.0)</f>
        <v>8</v>
      </c>
      <c r="F30" s="43">
        <f>IFERROR(__xludf.DUMMYFUNCTION("""COMPUTED_VALUE"""),16.0)</f>
        <v>16</v>
      </c>
      <c r="G30" s="43">
        <f>IFERROR(__xludf.DUMMYFUNCTION("""COMPUTED_VALUE"""),21.0)</f>
        <v>21</v>
      </c>
      <c r="H30" s="43">
        <f>IFERROR(__xludf.DUMMYFUNCTION("""COMPUTED_VALUE"""),22.0)</f>
        <v>22</v>
      </c>
      <c r="I30" s="43">
        <f>IFERROR(__xludf.DUMMYFUNCTION("""COMPUTED_VALUE"""),16.0)</f>
        <v>16</v>
      </c>
      <c r="J30" s="44">
        <f>IFERROR(__xludf.DUMMYFUNCTION("""COMPUTED_VALUE"""),4.0)</f>
        <v>4</v>
      </c>
      <c r="K30" s="43">
        <f t="shared" si="2"/>
        <v>8</v>
      </c>
      <c r="L30" s="42" t="str">
        <f t="shared" ref="L30:S30" si="30">IFS(C30=1,"expl page",C30=15,"expl custom selector",C30=30,"read ch1",C30=16,"expl country filter",C30=4,"custom ch1",C30=3,"read ch1",C30=5,"expl continent filter",C30=8,"expl continent filter",C30=29,"use country filter",C30=6,"read db title",C30=26,"use country filter",C30=21,"use country filter",C30=25,"expl country filter",C30=13,"use custom selector",C30=9,"use continent filter",C30=27,"navigate country filter",C30=14,"use custom selector",C30=19,"read db title",C30=22,"use continent filter",C30="","")</f>
        <v>expl continent filter</v>
      </c>
      <c r="M30" s="43" t="str">
        <f t="shared" si="30"/>
        <v>use continent filter</v>
      </c>
      <c r="N30" s="43" t="str">
        <f t="shared" si="30"/>
        <v>expl continent filter</v>
      </c>
      <c r="O30" s="43" t="str">
        <f t="shared" si="30"/>
        <v>expl country filter</v>
      </c>
      <c r="P30" s="43" t="str">
        <f t="shared" si="30"/>
        <v>use country filter</v>
      </c>
      <c r="Q30" s="43" t="str">
        <f t="shared" si="30"/>
        <v>use continent filter</v>
      </c>
      <c r="R30" s="43" t="str">
        <f t="shared" si="30"/>
        <v>expl country filter</v>
      </c>
      <c r="S30" s="44" t="str">
        <f t="shared" si="30"/>
        <v>custom ch1</v>
      </c>
      <c r="U30" s="10"/>
    </row>
    <row r="31">
      <c r="A31" s="38" t="s">
        <v>464</v>
      </c>
      <c r="B31" s="10">
        <v>30.0</v>
      </c>
      <c r="C31" s="42">
        <f>IFERROR(__xludf.DUMMYFUNCTION("SPLIT(A31,"","")"),1.0)</f>
        <v>1</v>
      </c>
      <c r="D31" s="43">
        <f>IFERROR(__xludf.DUMMYFUNCTION("""COMPUTED_VALUE"""),8.0)</f>
        <v>8</v>
      </c>
      <c r="E31" s="43">
        <f>IFERROR(__xludf.DUMMYFUNCTION("""COMPUTED_VALUE"""),9.0)</f>
        <v>9</v>
      </c>
      <c r="F31" s="43">
        <f>IFERROR(__xludf.DUMMYFUNCTION("""COMPUTED_VALUE"""),8.0)</f>
        <v>8</v>
      </c>
      <c r="G31" s="43">
        <f>IFERROR(__xludf.DUMMYFUNCTION("""COMPUTED_VALUE"""),16.0)</f>
        <v>16</v>
      </c>
      <c r="H31" s="43">
        <f>IFERROR(__xludf.DUMMYFUNCTION("""COMPUTED_VALUE"""),21.0)</f>
        <v>21</v>
      </c>
      <c r="I31" s="43">
        <f>IFERROR(__xludf.DUMMYFUNCTION("""COMPUTED_VALUE"""),22.0)</f>
        <v>22</v>
      </c>
      <c r="J31" s="44">
        <f>IFERROR(__xludf.DUMMYFUNCTION("""COMPUTED_VALUE"""),16.0)</f>
        <v>16</v>
      </c>
      <c r="K31" s="43">
        <f t="shared" si="2"/>
        <v>8</v>
      </c>
      <c r="L31" s="42" t="str">
        <f t="shared" ref="L31:S31" si="31">IFS(C31=1,"expl page",C31=15,"expl custom selector",C31=30,"read ch1",C31=16,"expl country filter",C31=4,"custom ch1",C31=3,"read ch1",C31=5,"expl continent filter",C31=8,"expl continent filter",C31=29,"use country filter",C31=6,"read db title",C31=26,"use country filter",C31=21,"use country filter",C31=25,"expl country filter",C31=13,"use custom selector",C31=9,"use continent filter",C31=27,"navigate country filter",C31=14,"use custom selector",C31=19,"read db title",C31=22,"use continent filter",C31="","")</f>
        <v>expl page</v>
      </c>
      <c r="M31" s="43" t="str">
        <f t="shared" si="31"/>
        <v>expl continent filter</v>
      </c>
      <c r="N31" s="43" t="str">
        <f t="shared" si="31"/>
        <v>use continent filter</v>
      </c>
      <c r="O31" s="43" t="str">
        <f t="shared" si="31"/>
        <v>expl continent filter</v>
      </c>
      <c r="P31" s="43" t="str">
        <f t="shared" si="31"/>
        <v>expl country filter</v>
      </c>
      <c r="Q31" s="43" t="str">
        <f t="shared" si="31"/>
        <v>use country filter</v>
      </c>
      <c r="R31" s="43" t="str">
        <f t="shared" si="31"/>
        <v>use continent filter</v>
      </c>
      <c r="S31" s="44" t="str">
        <f t="shared" si="31"/>
        <v>expl country filter</v>
      </c>
      <c r="U31" s="10"/>
      <c r="V31" s="10"/>
    </row>
    <row r="32">
      <c r="A32" s="38" t="s">
        <v>465</v>
      </c>
      <c r="B32" s="10">
        <v>29.0</v>
      </c>
      <c r="C32" s="42">
        <f>IFERROR(__xludf.DUMMYFUNCTION("SPLIT(A32,"","")"),4.0)</f>
        <v>4</v>
      </c>
      <c r="D32" s="43">
        <f>IFERROR(__xludf.DUMMYFUNCTION("""COMPUTED_VALUE"""),25.0)</f>
        <v>25</v>
      </c>
      <c r="E32" s="43">
        <f>IFERROR(__xludf.DUMMYFUNCTION("""COMPUTED_VALUE"""),26.0)</f>
        <v>26</v>
      </c>
      <c r="F32" s="43">
        <f>IFERROR(__xludf.DUMMYFUNCTION("""COMPUTED_VALUE"""),25.0)</f>
        <v>25</v>
      </c>
      <c r="J32" s="44"/>
      <c r="K32" s="43">
        <f t="shared" si="2"/>
        <v>4</v>
      </c>
      <c r="L32" s="42" t="str">
        <f t="shared" ref="L32:S32" si="32">IFS(C32=1,"expl page",C32=15,"expl custom selector",C32=30,"read ch1",C32=16,"expl country filter",C32=4,"custom ch1",C32=3,"read ch1",C32=5,"expl continent filter",C32=8,"expl continent filter",C32=29,"use country filter",C32=6,"read db title",C32=26,"use country filter",C32=21,"use country filter",C32=25,"expl country filter",C32=13,"use custom selector",C32=9,"use continent filter",C32=27,"navigate country filter",C32=14,"use custom selector",C32=19,"read db title",C32=22,"use continent filter",C32="","")</f>
        <v>custom ch1</v>
      </c>
      <c r="M32" s="43" t="str">
        <f t="shared" si="32"/>
        <v>expl country filter</v>
      </c>
      <c r="N32" s="43" t="str">
        <f t="shared" si="32"/>
        <v>use country filter</v>
      </c>
      <c r="O32" s="43" t="str">
        <f t="shared" si="32"/>
        <v>expl country filter</v>
      </c>
      <c r="P32" s="43" t="str">
        <f t="shared" si="32"/>
        <v/>
      </c>
      <c r="Q32" s="43" t="str">
        <f t="shared" si="32"/>
        <v/>
      </c>
      <c r="R32" s="43" t="str">
        <f t="shared" si="32"/>
        <v/>
      </c>
      <c r="S32" s="44" t="str">
        <f t="shared" si="32"/>
        <v/>
      </c>
      <c r="U32" s="10"/>
    </row>
    <row r="33">
      <c r="A33" s="38" t="s">
        <v>466</v>
      </c>
      <c r="B33" s="10">
        <v>29.0</v>
      </c>
      <c r="C33" s="42">
        <f>IFERROR(__xludf.DUMMYFUNCTION("SPLIT(A33,"","")"),29.0)</f>
        <v>29</v>
      </c>
      <c r="D33" s="43">
        <f>IFERROR(__xludf.DUMMYFUNCTION("""COMPUTED_VALUE"""),16.0)</f>
        <v>16</v>
      </c>
      <c r="E33" s="43">
        <f>IFERROR(__xludf.DUMMYFUNCTION("""COMPUTED_VALUE"""),16.0)</f>
        <v>16</v>
      </c>
      <c r="F33" s="43">
        <f>IFERROR(__xludf.DUMMYFUNCTION("""COMPUTED_VALUE"""),16.0)</f>
        <v>16</v>
      </c>
      <c r="J33" s="44"/>
      <c r="K33" s="43">
        <f t="shared" si="2"/>
        <v>4</v>
      </c>
      <c r="L33" s="42" t="str">
        <f t="shared" ref="L33:S33" si="33">IFS(C33=1,"expl page",C33=15,"expl custom selector",C33=30,"read ch1",C33=16,"expl country filter",C33=4,"custom ch1",C33=3,"read ch1",C33=5,"expl continent filter",C33=8,"expl continent filter",C33=29,"use country filter",C33=6,"read db title",C33=26,"use country filter",C33=21,"use country filter",C33=25,"expl country filter",C33=13,"use custom selector",C33=9,"use continent filter",C33=27,"navigate country filter",C33=14,"use custom selector",C33=19,"read db title",C33=22,"use continent filter",C33="","")</f>
        <v>use country filter</v>
      </c>
      <c r="M33" s="43" t="str">
        <f t="shared" si="33"/>
        <v>expl country filter</v>
      </c>
      <c r="N33" s="43" t="str">
        <f t="shared" si="33"/>
        <v>expl country filter</v>
      </c>
      <c r="O33" s="43" t="str">
        <f t="shared" si="33"/>
        <v>expl country filter</v>
      </c>
      <c r="P33" s="43" t="str">
        <f t="shared" si="33"/>
        <v/>
      </c>
      <c r="Q33" s="43" t="str">
        <f t="shared" si="33"/>
        <v/>
      </c>
      <c r="R33" s="43" t="str">
        <f t="shared" si="33"/>
        <v/>
      </c>
      <c r="S33" s="44" t="str">
        <f t="shared" si="33"/>
        <v/>
      </c>
      <c r="U33" s="10"/>
    </row>
    <row r="34">
      <c r="A34" s="38" t="s">
        <v>467</v>
      </c>
      <c r="B34" s="10">
        <v>29.0</v>
      </c>
      <c r="C34" s="42">
        <f>IFERROR(__xludf.DUMMYFUNCTION("SPLIT(A34,"","")"),30.0)</f>
        <v>30</v>
      </c>
      <c r="D34" s="43">
        <f>IFERROR(__xludf.DUMMYFUNCTION("""COMPUTED_VALUE"""),4.0)</f>
        <v>4</v>
      </c>
      <c r="E34" s="43">
        <f>IFERROR(__xludf.DUMMYFUNCTION("""COMPUTED_VALUE"""),1.0)</f>
        <v>1</v>
      </c>
      <c r="F34" s="43">
        <f>IFERROR(__xludf.DUMMYFUNCTION("""COMPUTED_VALUE"""),5.0)</f>
        <v>5</v>
      </c>
      <c r="J34" s="44"/>
      <c r="K34" s="43">
        <f t="shared" si="2"/>
        <v>4</v>
      </c>
      <c r="L34" s="42" t="str">
        <f t="shared" ref="L34:S34" si="34">IFS(C34=1,"expl page",C34=15,"expl custom selector",C34=30,"read ch1",C34=16,"expl country filter",C34=4,"custom ch1",C34=3,"read ch1",C34=5,"expl continent filter",C34=8,"expl continent filter",C34=29,"use country filter",C34=6,"read db title",C34=26,"use country filter",C34=21,"use country filter",C34=25,"expl country filter",C34=13,"use custom selector",C34=9,"use continent filter",C34=27,"navigate country filter",C34=14,"use custom selector",C34=19,"read db title",C34=22,"use continent filter",C34="","")</f>
        <v>read ch1</v>
      </c>
      <c r="M34" s="43" t="str">
        <f t="shared" si="34"/>
        <v>custom ch1</v>
      </c>
      <c r="N34" s="43" t="str">
        <f t="shared" si="34"/>
        <v>expl page</v>
      </c>
      <c r="O34" s="43" t="str">
        <f t="shared" si="34"/>
        <v>expl continent filter</v>
      </c>
      <c r="P34" s="43" t="str">
        <f t="shared" si="34"/>
        <v/>
      </c>
      <c r="Q34" s="43" t="str">
        <f t="shared" si="34"/>
        <v/>
      </c>
      <c r="R34" s="43" t="str">
        <f t="shared" si="34"/>
        <v/>
      </c>
      <c r="S34" s="44" t="str">
        <f t="shared" si="34"/>
        <v/>
      </c>
      <c r="U34" s="10"/>
    </row>
    <row r="35">
      <c r="A35" s="38" t="s">
        <v>468</v>
      </c>
      <c r="B35" s="10">
        <v>29.0</v>
      </c>
      <c r="C35" s="42">
        <f>IFERROR(__xludf.DUMMYFUNCTION("SPLIT(A35,"","")"),4.0)</f>
        <v>4</v>
      </c>
      <c r="D35" s="43">
        <f>IFERROR(__xludf.DUMMYFUNCTION("""COMPUTED_VALUE"""),5.0)</f>
        <v>5</v>
      </c>
      <c r="E35" s="43">
        <f>IFERROR(__xludf.DUMMYFUNCTION("""COMPUTED_VALUE"""),6.0)</f>
        <v>6</v>
      </c>
      <c r="F35" s="43">
        <f>IFERROR(__xludf.DUMMYFUNCTION("""COMPUTED_VALUE"""),19.0)</f>
        <v>19</v>
      </c>
      <c r="J35" s="44"/>
      <c r="K35" s="43">
        <f t="shared" si="2"/>
        <v>4</v>
      </c>
      <c r="L35" s="42" t="str">
        <f t="shared" ref="L35:S35" si="35">IFS(C35=1,"expl page",C35=15,"expl custom selector",C35=30,"read ch1",C35=16,"expl country filter",C35=4,"custom ch1",C35=3,"read ch1",C35=5,"expl continent filter",C35=8,"expl continent filter",C35=29,"use country filter",C35=6,"read db title",C35=26,"use country filter",C35=21,"use country filter",C35=25,"expl country filter",C35=13,"use custom selector",C35=9,"use continent filter",C35=27,"navigate country filter",C35=14,"use custom selector",C35=19,"read db title",C35=22,"use continent filter",C35="","")</f>
        <v>custom ch1</v>
      </c>
      <c r="M35" s="43" t="str">
        <f t="shared" si="35"/>
        <v>expl continent filter</v>
      </c>
      <c r="N35" s="43" t="str">
        <f t="shared" si="35"/>
        <v>read db title</v>
      </c>
      <c r="O35" s="43" t="str">
        <f t="shared" si="35"/>
        <v>read db title</v>
      </c>
      <c r="P35" s="43" t="str">
        <f t="shared" si="35"/>
        <v/>
      </c>
      <c r="Q35" s="43" t="str">
        <f t="shared" si="35"/>
        <v/>
      </c>
      <c r="R35" s="43" t="str">
        <f t="shared" si="35"/>
        <v/>
      </c>
      <c r="S35" s="44" t="str">
        <f t="shared" si="35"/>
        <v/>
      </c>
      <c r="U35" s="10"/>
    </row>
    <row r="36">
      <c r="A36" s="38" t="s">
        <v>469</v>
      </c>
      <c r="B36" s="10">
        <v>29.0</v>
      </c>
      <c r="C36" s="42">
        <f>IFERROR(__xludf.DUMMYFUNCTION("SPLIT(A36,"","")"),1.0)</f>
        <v>1</v>
      </c>
      <c r="D36" s="43">
        <f>IFERROR(__xludf.DUMMYFUNCTION("""COMPUTED_VALUE"""),6.0)</f>
        <v>6</v>
      </c>
      <c r="E36" s="43">
        <f>IFERROR(__xludf.DUMMYFUNCTION("""COMPUTED_VALUE"""),1.0)</f>
        <v>1</v>
      </c>
      <c r="F36" s="43">
        <f>IFERROR(__xludf.DUMMYFUNCTION("""COMPUTED_VALUE"""),5.0)</f>
        <v>5</v>
      </c>
      <c r="J36" s="44"/>
      <c r="K36" s="43">
        <f t="shared" si="2"/>
        <v>4</v>
      </c>
      <c r="L36" s="42" t="str">
        <f t="shared" ref="L36:S36" si="36">IFS(C36=1,"expl page",C36=15,"expl custom selector",C36=30,"read ch1",C36=16,"expl country filter",C36=4,"custom ch1",C36=3,"read ch1",C36=5,"expl continent filter",C36=8,"expl continent filter",C36=29,"use country filter",C36=6,"read db title",C36=26,"use country filter",C36=21,"use country filter",C36=25,"expl country filter",C36=13,"use custom selector",C36=9,"use continent filter",C36=27,"navigate country filter",C36=14,"use custom selector",C36=19,"read db title",C36=22,"use continent filter",C36="","")</f>
        <v>expl page</v>
      </c>
      <c r="M36" s="43" t="str">
        <f t="shared" si="36"/>
        <v>read db title</v>
      </c>
      <c r="N36" s="43" t="str">
        <f t="shared" si="36"/>
        <v>expl page</v>
      </c>
      <c r="O36" s="43" t="str">
        <f t="shared" si="36"/>
        <v>expl continent filter</v>
      </c>
      <c r="P36" s="43" t="str">
        <f t="shared" si="36"/>
        <v/>
      </c>
      <c r="Q36" s="43" t="str">
        <f t="shared" si="36"/>
        <v/>
      </c>
      <c r="R36" s="43" t="str">
        <f t="shared" si="36"/>
        <v/>
      </c>
      <c r="S36" s="44" t="str">
        <f t="shared" si="36"/>
        <v/>
      </c>
      <c r="U36" s="10"/>
      <c r="V36" s="10"/>
    </row>
    <row r="37">
      <c r="A37" s="38" t="s">
        <v>407</v>
      </c>
      <c r="B37" s="10">
        <v>29.0</v>
      </c>
      <c r="C37" s="42">
        <f>IFERROR(__xludf.DUMMYFUNCTION("SPLIT(A37,"","")"),6.0)</f>
        <v>6</v>
      </c>
      <c r="D37" s="43">
        <f>IFERROR(__xludf.DUMMYFUNCTION("""COMPUTED_VALUE"""),1.0)</f>
        <v>1</v>
      </c>
      <c r="E37" s="43">
        <f>IFERROR(__xludf.DUMMYFUNCTION("""COMPUTED_VALUE"""),5.0)</f>
        <v>5</v>
      </c>
      <c r="F37" s="43">
        <f>IFERROR(__xludf.DUMMYFUNCTION("""COMPUTED_VALUE"""),1.0)</f>
        <v>1</v>
      </c>
      <c r="J37" s="44"/>
      <c r="K37" s="43">
        <f t="shared" si="2"/>
        <v>4</v>
      </c>
      <c r="L37" s="42" t="str">
        <f t="shared" ref="L37:S37" si="37">IFS(C37=1,"expl page",C37=15,"expl custom selector",C37=30,"read ch1",C37=16,"expl country filter",C37=4,"custom ch1",C37=3,"read ch1",C37=5,"expl continent filter",C37=8,"expl continent filter",C37=29,"use country filter",C37=6,"read db title",C37=26,"use country filter",C37=21,"use country filter",C37=25,"expl country filter",C37=13,"use custom selector",C37=9,"use continent filter",C37=27,"navigate country filter",C37=14,"use custom selector",C37=19,"read db title",C37=22,"use continent filter",C37="","")</f>
        <v>read db title</v>
      </c>
      <c r="M37" s="43" t="str">
        <f t="shared" si="37"/>
        <v>expl page</v>
      </c>
      <c r="N37" s="43" t="str">
        <f t="shared" si="37"/>
        <v>expl continent filter</v>
      </c>
      <c r="O37" s="43" t="str">
        <f t="shared" si="37"/>
        <v>expl page</v>
      </c>
      <c r="P37" s="43" t="str">
        <f t="shared" si="37"/>
        <v/>
      </c>
      <c r="Q37" s="43" t="str">
        <f t="shared" si="37"/>
        <v/>
      </c>
      <c r="R37" s="43" t="str">
        <f t="shared" si="37"/>
        <v/>
      </c>
      <c r="S37" s="44" t="str">
        <f t="shared" si="37"/>
        <v/>
      </c>
      <c r="U37" s="10"/>
      <c r="V37" s="10"/>
    </row>
    <row r="38">
      <c r="A38" s="38" t="s">
        <v>470</v>
      </c>
      <c r="B38" s="10">
        <v>29.0</v>
      </c>
      <c r="C38" s="42">
        <f>IFERROR(__xludf.DUMMYFUNCTION("SPLIT(A38,"","")"),1.0)</f>
        <v>1</v>
      </c>
      <c r="D38" s="43">
        <f>IFERROR(__xludf.DUMMYFUNCTION("""COMPUTED_VALUE"""),6.0)</f>
        <v>6</v>
      </c>
      <c r="E38" s="43">
        <f>IFERROR(__xludf.DUMMYFUNCTION("""COMPUTED_VALUE"""),1.0)</f>
        <v>1</v>
      </c>
      <c r="F38" s="43">
        <f>IFERROR(__xludf.DUMMYFUNCTION("""COMPUTED_VALUE"""),4.0)</f>
        <v>4</v>
      </c>
      <c r="J38" s="44"/>
      <c r="K38" s="43">
        <f t="shared" si="2"/>
        <v>4</v>
      </c>
      <c r="L38" s="42" t="str">
        <f t="shared" ref="L38:S38" si="38">IFS(C38=1,"expl page",C38=15,"expl custom selector",C38=30,"read ch1",C38=16,"expl country filter",C38=4,"custom ch1",C38=3,"read ch1",C38=5,"expl continent filter",C38=8,"expl continent filter",C38=29,"use country filter",C38=6,"read db title",C38=26,"use country filter",C38=21,"use country filter",C38=25,"expl country filter",C38=13,"use custom selector",C38=9,"use continent filter",C38=27,"navigate country filter",C38=14,"use custom selector",C38=19,"read db title",C38=22,"use continent filter",C38="","")</f>
        <v>expl page</v>
      </c>
      <c r="M38" s="43" t="str">
        <f t="shared" si="38"/>
        <v>read db title</v>
      </c>
      <c r="N38" s="43" t="str">
        <f t="shared" si="38"/>
        <v>expl page</v>
      </c>
      <c r="O38" s="43" t="str">
        <f t="shared" si="38"/>
        <v>custom ch1</v>
      </c>
      <c r="P38" s="43" t="str">
        <f t="shared" si="38"/>
        <v/>
      </c>
      <c r="Q38" s="43" t="str">
        <f t="shared" si="38"/>
        <v/>
      </c>
      <c r="R38" s="43" t="str">
        <f t="shared" si="38"/>
        <v/>
      </c>
      <c r="S38" s="44" t="str">
        <f t="shared" si="38"/>
        <v/>
      </c>
      <c r="U38" s="10"/>
      <c r="V38" s="10"/>
    </row>
    <row r="39">
      <c r="A39" s="38" t="s">
        <v>471</v>
      </c>
      <c r="B39" s="10">
        <v>29.0</v>
      </c>
      <c r="C39" s="42">
        <f>IFERROR(__xludf.DUMMYFUNCTION("SPLIT(A39,"","")"),6.0)</f>
        <v>6</v>
      </c>
      <c r="D39" s="43">
        <f>IFERROR(__xludf.DUMMYFUNCTION("""COMPUTED_VALUE"""),1.0)</f>
        <v>1</v>
      </c>
      <c r="E39" s="43">
        <f>IFERROR(__xludf.DUMMYFUNCTION("""COMPUTED_VALUE"""),1.0)</f>
        <v>1</v>
      </c>
      <c r="F39" s="43">
        <f>IFERROR(__xludf.DUMMYFUNCTION("""COMPUTED_VALUE"""),1.0)</f>
        <v>1</v>
      </c>
      <c r="J39" s="44"/>
      <c r="K39" s="43">
        <f t="shared" si="2"/>
        <v>4</v>
      </c>
      <c r="L39" s="42" t="str">
        <f t="shared" ref="L39:S39" si="39">IFS(C39=1,"expl page",C39=15,"expl custom selector",C39=30,"read ch1",C39=16,"expl country filter",C39=4,"custom ch1",C39=3,"read ch1",C39=5,"expl continent filter",C39=8,"expl continent filter",C39=29,"use country filter",C39=6,"read db title",C39=26,"use country filter",C39=21,"use country filter",C39=25,"expl country filter",C39=13,"use custom selector",C39=9,"use continent filter",C39=27,"navigate country filter",C39=14,"use custom selector",C39=19,"read db title",C39=22,"use continent filter",C39="","")</f>
        <v>read db title</v>
      </c>
      <c r="M39" s="43" t="str">
        <f t="shared" si="39"/>
        <v>expl page</v>
      </c>
      <c r="N39" s="43" t="str">
        <f t="shared" si="39"/>
        <v>expl page</v>
      </c>
      <c r="O39" s="43" t="str">
        <f t="shared" si="39"/>
        <v>expl page</v>
      </c>
      <c r="P39" s="43" t="str">
        <f t="shared" si="39"/>
        <v/>
      </c>
      <c r="Q39" s="43" t="str">
        <f t="shared" si="39"/>
        <v/>
      </c>
      <c r="R39" s="43" t="str">
        <f t="shared" si="39"/>
        <v/>
      </c>
      <c r="S39" s="44" t="str">
        <f t="shared" si="39"/>
        <v/>
      </c>
      <c r="U39" s="10"/>
    </row>
    <row r="40">
      <c r="A40" s="38" t="s">
        <v>472</v>
      </c>
      <c r="B40" s="10">
        <v>29.0</v>
      </c>
      <c r="C40" s="42">
        <f>IFERROR(__xludf.DUMMYFUNCTION("SPLIT(A40,"","")"),26.0)</f>
        <v>26</v>
      </c>
      <c r="D40" s="43">
        <f>IFERROR(__xludf.DUMMYFUNCTION("""COMPUTED_VALUE"""),16.0)</f>
        <v>16</v>
      </c>
      <c r="E40" s="43">
        <f>IFERROR(__xludf.DUMMYFUNCTION("""COMPUTED_VALUE"""),21.0)</f>
        <v>21</v>
      </c>
      <c r="F40" s="43">
        <f>IFERROR(__xludf.DUMMYFUNCTION("""COMPUTED_VALUE"""),16.0)</f>
        <v>16</v>
      </c>
      <c r="G40" s="43">
        <f>IFERROR(__xludf.DUMMYFUNCTION("""COMPUTED_VALUE"""),16.0)</f>
        <v>16</v>
      </c>
      <c r="J40" s="44"/>
      <c r="K40" s="43">
        <f t="shared" si="2"/>
        <v>5</v>
      </c>
      <c r="L40" s="42" t="str">
        <f t="shared" ref="L40:S40" si="40">IFS(C40=1,"expl page",C40=15,"expl custom selector",C40=30,"read ch1",C40=16,"expl country filter",C40=4,"custom ch1",C40=3,"read ch1",C40=5,"expl continent filter",C40=8,"expl continent filter",C40=29,"use country filter",C40=6,"read db title",C40=26,"use country filter",C40=21,"use country filter",C40=25,"expl country filter",C40=13,"use custom selector",C40=9,"use continent filter",C40=27,"navigate country filter",C40=14,"use custom selector",C40=19,"read db title",C40=22,"use continent filter",C40="","")</f>
        <v>use country filter</v>
      </c>
      <c r="M40" s="43" t="str">
        <f t="shared" si="40"/>
        <v>expl country filter</v>
      </c>
      <c r="N40" s="43" t="str">
        <f t="shared" si="40"/>
        <v>use country filter</v>
      </c>
      <c r="O40" s="43" t="str">
        <f t="shared" si="40"/>
        <v>expl country filter</v>
      </c>
      <c r="P40" s="43" t="str">
        <f t="shared" si="40"/>
        <v>expl country filter</v>
      </c>
      <c r="Q40" s="43" t="str">
        <f t="shared" si="40"/>
        <v/>
      </c>
      <c r="R40" s="43" t="str">
        <f t="shared" si="40"/>
        <v/>
      </c>
      <c r="S40" s="44" t="str">
        <f t="shared" si="40"/>
        <v/>
      </c>
      <c r="U40" s="10"/>
    </row>
    <row r="41">
      <c r="A41" s="38" t="s">
        <v>473</v>
      </c>
      <c r="B41" s="10">
        <v>29.0</v>
      </c>
      <c r="C41" s="42">
        <f>IFERROR(__xludf.DUMMYFUNCTION("SPLIT(A41,"","")"),16.0)</f>
        <v>16</v>
      </c>
      <c r="D41" s="43">
        <f>IFERROR(__xludf.DUMMYFUNCTION("""COMPUTED_VALUE"""),16.0)</f>
        <v>16</v>
      </c>
      <c r="E41" s="43">
        <f>IFERROR(__xludf.DUMMYFUNCTION("""COMPUTED_VALUE"""),21.0)</f>
        <v>21</v>
      </c>
      <c r="F41" s="43">
        <f>IFERROR(__xludf.DUMMYFUNCTION("""COMPUTED_VALUE"""),16.0)</f>
        <v>16</v>
      </c>
      <c r="G41" s="43">
        <f>IFERROR(__xludf.DUMMYFUNCTION("""COMPUTED_VALUE"""),16.0)</f>
        <v>16</v>
      </c>
      <c r="J41" s="44"/>
      <c r="K41" s="43">
        <f t="shared" si="2"/>
        <v>5</v>
      </c>
      <c r="L41" s="42" t="str">
        <f t="shared" ref="L41:S41" si="41">IFS(C41=1,"expl page",C41=15,"expl custom selector",C41=30,"read ch1",C41=16,"expl country filter",C41=4,"custom ch1",C41=3,"read ch1",C41=5,"expl continent filter",C41=8,"expl continent filter",C41=29,"use country filter",C41=6,"read db title",C41=26,"use country filter",C41=21,"use country filter",C41=25,"expl country filter",C41=13,"use custom selector",C41=9,"use continent filter",C41=27,"navigate country filter",C41=14,"use custom selector",C41=19,"read db title",C41=22,"use continent filter",C41="","")</f>
        <v>expl country filter</v>
      </c>
      <c r="M41" s="43" t="str">
        <f t="shared" si="41"/>
        <v>expl country filter</v>
      </c>
      <c r="N41" s="43" t="str">
        <f t="shared" si="41"/>
        <v>use country filter</v>
      </c>
      <c r="O41" s="43" t="str">
        <f t="shared" si="41"/>
        <v>expl country filter</v>
      </c>
      <c r="P41" s="43" t="str">
        <f t="shared" si="41"/>
        <v>expl country filter</v>
      </c>
      <c r="Q41" s="43" t="str">
        <f t="shared" si="41"/>
        <v/>
      </c>
      <c r="R41" s="43" t="str">
        <f t="shared" si="41"/>
        <v/>
      </c>
      <c r="S41" s="44" t="str">
        <f t="shared" si="41"/>
        <v/>
      </c>
      <c r="U41" s="10"/>
      <c r="V41" s="10"/>
    </row>
    <row r="42">
      <c r="A42" s="38" t="s">
        <v>474</v>
      </c>
      <c r="B42" s="10">
        <v>29.0</v>
      </c>
      <c r="C42" s="42">
        <f>IFERROR(__xludf.DUMMYFUNCTION("SPLIT(A42,"","")"),3.0)</f>
        <v>3</v>
      </c>
      <c r="D42" s="43">
        <f>IFERROR(__xludf.DUMMYFUNCTION("""COMPUTED_VALUE"""),4.0)</f>
        <v>4</v>
      </c>
      <c r="E42" s="43">
        <f>IFERROR(__xludf.DUMMYFUNCTION("""COMPUTED_VALUE"""),1.0)</f>
        <v>1</v>
      </c>
      <c r="F42" s="43">
        <f>IFERROR(__xludf.DUMMYFUNCTION("""COMPUTED_VALUE"""),1.0)</f>
        <v>1</v>
      </c>
      <c r="G42" s="43">
        <f>IFERROR(__xludf.DUMMYFUNCTION("""COMPUTED_VALUE"""),6.0)</f>
        <v>6</v>
      </c>
      <c r="J42" s="44"/>
      <c r="K42" s="43">
        <f t="shared" si="2"/>
        <v>5</v>
      </c>
      <c r="L42" s="42" t="str">
        <f t="shared" ref="L42:S42" si="42">IFS(C42=1,"expl page",C42=15,"expl custom selector",C42=30,"read ch1",C42=16,"expl country filter",C42=4,"custom ch1",C42=3,"read ch1",C42=5,"expl continent filter",C42=8,"expl continent filter",C42=29,"use country filter",C42=6,"read db title",C42=26,"use country filter",C42=21,"use country filter",C42=25,"expl country filter",C42=13,"use custom selector",C42=9,"use continent filter",C42=27,"navigate country filter",C42=14,"use custom selector",C42=19,"read db title",C42=22,"use continent filter",C42="","")</f>
        <v>read ch1</v>
      </c>
      <c r="M42" s="43" t="str">
        <f t="shared" si="42"/>
        <v>custom ch1</v>
      </c>
      <c r="N42" s="43" t="str">
        <f t="shared" si="42"/>
        <v>expl page</v>
      </c>
      <c r="O42" s="43" t="str">
        <f t="shared" si="42"/>
        <v>expl page</v>
      </c>
      <c r="P42" s="43" t="str">
        <f t="shared" si="42"/>
        <v>read db title</v>
      </c>
      <c r="Q42" s="43" t="str">
        <f t="shared" si="42"/>
        <v/>
      </c>
      <c r="R42" s="43" t="str">
        <f t="shared" si="42"/>
        <v/>
      </c>
      <c r="S42" s="44" t="str">
        <f t="shared" si="42"/>
        <v/>
      </c>
      <c r="U42" s="10"/>
    </row>
    <row r="43">
      <c r="A43" s="38" t="s">
        <v>475</v>
      </c>
      <c r="B43" s="10">
        <v>29.0</v>
      </c>
      <c r="C43" s="42">
        <f>IFERROR(__xludf.DUMMYFUNCTION("SPLIT(A43,"","")"),4.0)</f>
        <v>4</v>
      </c>
      <c r="D43" s="43">
        <f>IFERROR(__xludf.DUMMYFUNCTION("""COMPUTED_VALUE"""),1.0)</f>
        <v>1</v>
      </c>
      <c r="E43" s="43">
        <f>IFERROR(__xludf.DUMMYFUNCTION("""COMPUTED_VALUE"""),1.0)</f>
        <v>1</v>
      </c>
      <c r="F43" s="43">
        <f>IFERROR(__xludf.DUMMYFUNCTION("""COMPUTED_VALUE"""),1.0)</f>
        <v>1</v>
      </c>
      <c r="G43" s="43">
        <f>IFERROR(__xludf.DUMMYFUNCTION("""COMPUTED_VALUE"""),1.0)</f>
        <v>1</v>
      </c>
      <c r="J43" s="44"/>
      <c r="K43" s="43">
        <f t="shared" si="2"/>
        <v>5</v>
      </c>
      <c r="L43" s="42" t="str">
        <f t="shared" ref="L43:S43" si="43">IFS(C43=1,"expl page",C43=15,"expl custom selector",C43=30,"read ch1",C43=16,"expl country filter",C43=4,"custom ch1",C43=3,"read ch1",C43=5,"expl continent filter",C43=8,"expl continent filter",C43=29,"use country filter",C43=6,"read db title",C43=26,"use country filter",C43=21,"use country filter",C43=25,"expl country filter",C43=13,"use custom selector",C43=9,"use continent filter",C43=27,"navigate country filter",C43=14,"use custom selector",C43=19,"read db title",C43=22,"use continent filter",C43="","")</f>
        <v>custom ch1</v>
      </c>
      <c r="M43" s="43" t="str">
        <f t="shared" si="43"/>
        <v>expl page</v>
      </c>
      <c r="N43" s="43" t="str">
        <f t="shared" si="43"/>
        <v>expl page</v>
      </c>
      <c r="O43" s="43" t="str">
        <f t="shared" si="43"/>
        <v>expl page</v>
      </c>
      <c r="P43" s="43" t="str">
        <f t="shared" si="43"/>
        <v>expl page</v>
      </c>
      <c r="Q43" s="43" t="str">
        <f t="shared" si="43"/>
        <v/>
      </c>
      <c r="R43" s="43" t="str">
        <f t="shared" si="43"/>
        <v/>
      </c>
      <c r="S43" s="44" t="str">
        <f t="shared" si="43"/>
        <v/>
      </c>
      <c r="U43" s="10"/>
      <c r="V43" s="10"/>
    </row>
    <row r="44">
      <c r="A44" s="38" t="s">
        <v>476</v>
      </c>
      <c r="B44" s="10">
        <v>29.0</v>
      </c>
      <c r="C44" s="42">
        <f>IFERROR(__xludf.DUMMYFUNCTION("SPLIT(A44,"","")"),16.0)</f>
        <v>16</v>
      </c>
      <c r="D44" s="43">
        <f>IFERROR(__xludf.DUMMYFUNCTION("""COMPUTED_VALUE"""),16.0)</f>
        <v>16</v>
      </c>
      <c r="E44" s="43">
        <f>IFERROR(__xludf.DUMMYFUNCTION("""COMPUTED_VALUE"""),16.0)</f>
        <v>16</v>
      </c>
      <c r="F44" s="43">
        <f>IFERROR(__xludf.DUMMYFUNCTION("""COMPUTED_VALUE"""),21.0)</f>
        <v>21</v>
      </c>
      <c r="G44" s="43">
        <f>IFERROR(__xludf.DUMMYFUNCTION("""COMPUTED_VALUE"""),29.0)</f>
        <v>29</v>
      </c>
      <c r="H44" s="43">
        <f>IFERROR(__xludf.DUMMYFUNCTION("""COMPUTED_VALUE"""),16.0)</f>
        <v>16</v>
      </c>
      <c r="J44" s="44"/>
      <c r="K44" s="43">
        <f t="shared" si="2"/>
        <v>6</v>
      </c>
      <c r="L44" s="42" t="str">
        <f t="shared" ref="L44:S44" si="44">IFS(C44=1,"expl page",C44=15,"expl custom selector",C44=30,"read ch1",C44=16,"expl country filter",C44=4,"custom ch1",C44=3,"read ch1",C44=5,"expl continent filter",C44=8,"expl continent filter",C44=29,"use country filter",C44=6,"read db title",C44=26,"use country filter",C44=21,"use country filter",C44=25,"expl country filter",C44=13,"use custom selector",C44=9,"use continent filter",C44=27,"navigate country filter",C44=14,"use custom selector",C44=19,"read db title",C44=22,"use continent filter",C44="","")</f>
        <v>expl country filter</v>
      </c>
      <c r="M44" s="43" t="str">
        <f t="shared" si="44"/>
        <v>expl country filter</v>
      </c>
      <c r="N44" s="43" t="str">
        <f t="shared" si="44"/>
        <v>expl country filter</v>
      </c>
      <c r="O44" s="43" t="str">
        <f t="shared" si="44"/>
        <v>use country filter</v>
      </c>
      <c r="P44" s="43" t="str">
        <f t="shared" si="44"/>
        <v>use country filter</v>
      </c>
      <c r="Q44" s="43" t="str">
        <f t="shared" si="44"/>
        <v>expl country filter</v>
      </c>
      <c r="R44" s="43" t="str">
        <f t="shared" si="44"/>
        <v/>
      </c>
      <c r="S44" s="44" t="str">
        <f t="shared" si="44"/>
        <v/>
      </c>
      <c r="U44" s="10"/>
    </row>
    <row r="45">
      <c r="A45" s="38" t="s">
        <v>477</v>
      </c>
      <c r="B45" s="10">
        <v>29.0</v>
      </c>
      <c r="C45" s="42">
        <f>IFERROR(__xludf.DUMMYFUNCTION("SPLIT(A45,"","")"),8.0)</f>
        <v>8</v>
      </c>
      <c r="D45" s="43">
        <f>IFERROR(__xludf.DUMMYFUNCTION("""COMPUTED_VALUE"""),9.0)</f>
        <v>9</v>
      </c>
      <c r="E45" s="43">
        <f>IFERROR(__xludf.DUMMYFUNCTION("""COMPUTED_VALUE"""),8.0)</f>
        <v>8</v>
      </c>
      <c r="F45" s="43">
        <f>IFERROR(__xludf.DUMMYFUNCTION("""COMPUTED_VALUE"""),22.0)</f>
        <v>22</v>
      </c>
      <c r="G45" s="43">
        <f>IFERROR(__xludf.DUMMYFUNCTION("""COMPUTED_VALUE"""),16.0)</f>
        <v>16</v>
      </c>
      <c r="H45" s="43">
        <f>IFERROR(__xludf.DUMMYFUNCTION("""COMPUTED_VALUE"""),4.0)</f>
        <v>4</v>
      </c>
      <c r="J45" s="44"/>
      <c r="K45" s="43">
        <f t="shared" si="2"/>
        <v>6</v>
      </c>
      <c r="L45" s="42" t="str">
        <f t="shared" ref="L45:S45" si="45">IFS(C45=1,"expl page",C45=15,"expl custom selector",C45=30,"read ch1",C45=16,"expl country filter",C45=4,"custom ch1",C45=3,"read ch1",C45=5,"expl continent filter",C45=8,"expl continent filter",C45=29,"use country filter",C45=6,"read db title",C45=26,"use country filter",C45=21,"use country filter",C45=25,"expl country filter",C45=13,"use custom selector",C45=9,"use continent filter",C45=27,"navigate country filter",C45=14,"use custom selector",C45=19,"read db title",C45=22,"use continent filter",C45="","")</f>
        <v>expl continent filter</v>
      </c>
      <c r="M45" s="43" t="str">
        <f t="shared" si="45"/>
        <v>use continent filter</v>
      </c>
      <c r="N45" s="43" t="str">
        <f t="shared" si="45"/>
        <v>expl continent filter</v>
      </c>
      <c r="O45" s="43" t="str">
        <f t="shared" si="45"/>
        <v>use continent filter</v>
      </c>
      <c r="P45" s="43" t="str">
        <f t="shared" si="45"/>
        <v>expl country filter</v>
      </c>
      <c r="Q45" s="43" t="str">
        <f t="shared" si="45"/>
        <v>custom ch1</v>
      </c>
      <c r="R45" s="43" t="str">
        <f t="shared" si="45"/>
        <v/>
      </c>
      <c r="S45" s="44" t="str">
        <f t="shared" si="45"/>
        <v/>
      </c>
      <c r="U45" s="10"/>
      <c r="V45" s="10"/>
    </row>
    <row r="46">
      <c r="A46" s="38" t="s">
        <v>478</v>
      </c>
      <c r="B46" s="10">
        <v>29.0</v>
      </c>
      <c r="C46" s="42">
        <f>IFERROR(__xludf.DUMMYFUNCTION("SPLIT(A46,"","")"),1.0)</f>
        <v>1</v>
      </c>
      <c r="D46" s="43">
        <f>IFERROR(__xludf.DUMMYFUNCTION("""COMPUTED_VALUE"""),8.0)</f>
        <v>8</v>
      </c>
      <c r="E46" s="43">
        <f>IFERROR(__xludf.DUMMYFUNCTION("""COMPUTED_VALUE"""),9.0)</f>
        <v>9</v>
      </c>
      <c r="F46" s="43">
        <f>IFERROR(__xludf.DUMMYFUNCTION("""COMPUTED_VALUE"""),8.0)</f>
        <v>8</v>
      </c>
      <c r="G46" s="43">
        <f>IFERROR(__xludf.DUMMYFUNCTION("""COMPUTED_VALUE"""),22.0)</f>
        <v>22</v>
      </c>
      <c r="H46" s="43">
        <f>IFERROR(__xludf.DUMMYFUNCTION("""COMPUTED_VALUE"""),16.0)</f>
        <v>16</v>
      </c>
      <c r="J46" s="44"/>
      <c r="K46" s="43">
        <f t="shared" si="2"/>
        <v>6</v>
      </c>
      <c r="L46" s="42" t="str">
        <f t="shared" ref="L46:S46" si="46">IFS(C46=1,"expl page",C46=15,"expl custom selector",C46=30,"read ch1",C46=16,"expl country filter",C46=4,"custom ch1",C46=3,"read ch1",C46=5,"expl continent filter",C46=8,"expl continent filter",C46=29,"use country filter",C46=6,"read db title",C46=26,"use country filter",C46=21,"use country filter",C46=25,"expl country filter",C46=13,"use custom selector",C46=9,"use continent filter",C46=27,"navigate country filter",C46=14,"use custom selector",C46=19,"read db title",C46=22,"use continent filter",C46="","")</f>
        <v>expl page</v>
      </c>
      <c r="M46" s="43" t="str">
        <f t="shared" si="46"/>
        <v>expl continent filter</v>
      </c>
      <c r="N46" s="43" t="str">
        <f t="shared" si="46"/>
        <v>use continent filter</v>
      </c>
      <c r="O46" s="43" t="str">
        <f t="shared" si="46"/>
        <v>expl continent filter</v>
      </c>
      <c r="P46" s="43" t="str">
        <f t="shared" si="46"/>
        <v>use continent filter</v>
      </c>
      <c r="Q46" s="43" t="str">
        <f t="shared" si="46"/>
        <v>expl country filter</v>
      </c>
      <c r="R46" s="43" t="str">
        <f t="shared" si="46"/>
        <v/>
      </c>
      <c r="S46" s="44" t="str">
        <f t="shared" si="46"/>
        <v/>
      </c>
      <c r="U46" s="10"/>
    </row>
    <row r="47">
      <c r="A47" s="38" t="s">
        <v>479</v>
      </c>
      <c r="B47" s="10">
        <v>29.0</v>
      </c>
      <c r="C47" s="42">
        <f>IFERROR(__xludf.DUMMYFUNCTION("SPLIT(A47,"","")"),1.0)</f>
        <v>1</v>
      </c>
      <c r="D47" s="43">
        <f>IFERROR(__xludf.DUMMYFUNCTION("""COMPUTED_VALUE"""),9.0)</f>
        <v>9</v>
      </c>
      <c r="E47" s="43">
        <f>IFERROR(__xludf.DUMMYFUNCTION("""COMPUTED_VALUE"""),8.0)</f>
        <v>8</v>
      </c>
      <c r="F47" s="43">
        <f>IFERROR(__xludf.DUMMYFUNCTION("""COMPUTED_VALUE"""),16.0)</f>
        <v>16</v>
      </c>
      <c r="G47" s="43">
        <f>IFERROR(__xludf.DUMMYFUNCTION("""COMPUTED_VALUE"""),21.0)</f>
        <v>21</v>
      </c>
      <c r="H47" s="43">
        <f>IFERROR(__xludf.DUMMYFUNCTION("""COMPUTED_VALUE"""),22.0)</f>
        <v>22</v>
      </c>
      <c r="I47" s="43">
        <f>IFERROR(__xludf.DUMMYFUNCTION("""COMPUTED_VALUE"""),16.0)</f>
        <v>16</v>
      </c>
      <c r="J47" s="44"/>
      <c r="K47" s="43">
        <f t="shared" si="2"/>
        <v>7</v>
      </c>
      <c r="L47" s="42" t="str">
        <f t="shared" ref="L47:S47" si="47">IFS(C47=1,"expl page",C47=15,"expl custom selector",C47=30,"read ch1",C47=16,"expl country filter",C47=4,"custom ch1",C47=3,"read ch1",C47=5,"expl continent filter",C47=8,"expl continent filter",C47=29,"use country filter",C47=6,"read db title",C47=26,"use country filter",C47=21,"use country filter",C47=25,"expl country filter",C47=13,"use custom selector",C47=9,"use continent filter",C47=27,"navigate country filter",C47=14,"use custom selector",C47=19,"read db title",C47=22,"use continent filter",C47="","")</f>
        <v>expl page</v>
      </c>
      <c r="M47" s="43" t="str">
        <f t="shared" si="47"/>
        <v>use continent filter</v>
      </c>
      <c r="N47" s="43" t="str">
        <f t="shared" si="47"/>
        <v>expl continent filter</v>
      </c>
      <c r="O47" s="43" t="str">
        <f t="shared" si="47"/>
        <v>expl country filter</v>
      </c>
      <c r="P47" s="43" t="str">
        <f t="shared" si="47"/>
        <v>use country filter</v>
      </c>
      <c r="Q47" s="43" t="str">
        <f t="shared" si="47"/>
        <v>use continent filter</v>
      </c>
      <c r="R47" s="43" t="str">
        <f t="shared" si="47"/>
        <v>expl country filter</v>
      </c>
      <c r="S47" s="44" t="str">
        <f t="shared" si="47"/>
        <v/>
      </c>
    </row>
    <row r="48">
      <c r="A48" s="38" t="s">
        <v>480</v>
      </c>
      <c r="B48" s="10">
        <v>28.0</v>
      </c>
      <c r="C48" s="42">
        <f>IFERROR(__xludf.DUMMYFUNCTION("SPLIT(A48,"","")"),16.0)</f>
        <v>16</v>
      </c>
      <c r="D48" s="43">
        <f>IFERROR(__xludf.DUMMYFUNCTION("""COMPUTED_VALUE"""),16.0)</f>
        <v>16</v>
      </c>
      <c r="E48" s="43">
        <f>IFERROR(__xludf.DUMMYFUNCTION("""COMPUTED_VALUE"""),27.0)</f>
        <v>27</v>
      </c>
      <c r="F48" s="43">
        <f>IFERROR(__xludf.DUMMYFUNCTION("""COMPUTED_VALUE"""),16.0)</f>
        <v>16</v>
      </c>
      <c r="J48" s="44"/>
      <c r="K48" s="43">
        <f t="shared" si="2"/>
        <v>4</v>
      </c>
      <c r="L48" s="42" t="str">
        <f t="shared" ref="L48:S48" si="48">IFS(C48=1,"expl page",C48=15,"expl custom selector",C48=30,"read ch1",C48=16,"expl country filter",C48=4,"custom ch1",C48=3,"read ch1",C48=5,"expl continent filter",C48=8,"expl continent filter",C48=29,"use country filter",C48=6,"read db title",C48=26,"use country filter",C48=21,"use country filter",C48=25,"expl country filter",C48=13,"use custom selector",C48=9,"use continent filter",C48=27,"navigate country filter",C48=14,"use custom selector",C48=19,"read db title",C48=22,"use continent filter",C48="","")</f>
        <v>expl country filter</v>
      </c>
      <c r="M48" s="43" t="str">
        <f t="shared" si="48"/>
        <v>expl country filter</v>
      </c>
      <c r="N48" s="43" t="str">
        <f t="shared" si="48"/>
        <v>navigate country filter</v>
      </c>
      <c r="O48" s="43" t="str">
        <f t="shared" si="48"/>
        <v>expl country filter</v>
      </c>
      <c r="P48" s="43" t="str">
        <f t="shared" si="48"/>
        <v/>
      </c>
      <c r="Q48" s="43" t="str">
        <f t="shared" si="48"/>
        <v/>
      </c>
      <c r="R48" s="43" t="str">
        <f t="shared" si="48"/>
        <v/>
      </c>
      <c r="S48" s="44" t="str">
        <f t="shared" si="48"/>
        <v/>
      </c>
    </row>
    <row r="49">
      <c r="A49" s="38" t="s">
        <v>481</v>
      </c>
      <c r="B49" s="10">
        <v>28.0</v>
      </c>
      <c r="C49" s="42">
        <f>IFERROR(__xludf.DUMMYFUNCTION("SPLIT(A49,"","")"),16.0)</f>
        <v>16</v>
      </c>
      <c r="D49" s="43">
        <f>IFERROR(__xludf.DUMMYFUNCTION("""COMPUTED_VALUE"""),27.0)</f>
        <v>27</v>
      </c>
      <c r="E49" s="43">
        <f>IFERROR(__xludf.DUMMYFUNCTION("""COMPUTED_VALUE"""),16.0)</f>
        <v>16</v>
      </c>
      <c r="F49" s="43">
        <f>IFERROR(__xludf.DUMMYFUNCTION("""COMPUTED_VALUE"""),16.0)</f>
        <v>16</v>
      </c>
      <c r="J49" s="44"/>
      <c r="K49" s="43">
        <f t="shared" si="2"/>
        <v>4</v>
      </c>
      <c r="L49" s="42" t="str">
        <f t="shared" ref="L49:S49" si="49">IFS(C49=1,"expl page",C49=15,"expl custom selector",C49=30,"read ch1",C49=16,"expl country filter",C49=4,"custom ch1",C49=3,"read ch1",C49=5,"expl continent filter",C49=8,"expl continent filter",C49=29,"use country filter",C49=6,"read db title",C49=26,"use country filter",C49=21,"use country filter",C49=25,"expl country filter",C49=13,"use custom selector",C49=9,"use continent filter",C49=27,"navigate country filter",C49=14,"use custom selector",C49=19,"read db title",C49=22,"use continent filter",C49="","")</f>
        <v>expl country filter</v>
      </c>
      <c r="M49" s="43" t="str">
        <f t="shared" si="49"/>
        <v>navigate country filter</v>
      </c>
      <c r="N49" s="43" t="str">
        <f t="shared" si="49"/>
        <v>expl country filter</v>
      </c>
      <c r="O49" s="43" t="str">
        <f t="shared" si="49"/>
        <v>expl country filter</v>
      </c>
      <c r="P49" s="43" t="str">
        <f t="shared" si="49"/>
        <v/>
      </c>
      <c r="Q49" s="43" t="str">
        <f t="shared" si="49"/>
        <v/>
      </c>
      <c r="R49" s="43" t="str">
        <f t="shared" si="49"/>
        <v/>
      </c>
      <c r="S49" s="44" t="str">
        <f t="shared" si="49"/>
        <v/>
      </c>
    </row>
    <row r="50">
      <c r="A50" s="38" t="s">
        <v>482</v>
      </c>
      <c r="B50" s="10">
        <v>28.0</v>
      </c>
      <c r="C50" s="42">
        <f>IFERROR(__xludf.DUMMYFUNCTION("SPLIT(A50,"","")"),21.0)</f>
        <v>21</v>
      </c>
      <c r="D50" s="43">
        <f>IFERROR(__xludf.DUMMYFUNCTION("""COMPUTED_VALUE"""),16.0)</f>
        <v>16</v>
      </c>
      <c r="E50" s="43">
        <f>IFERROR(__xludf.DUMMYFUNCTION("""COMPUTED_VALUE"""),16.0)</f>
        <v>16</v>
      </c>
      <c r="F50" s="43">
        <f>IFERROR(__xludf.DUMMYFUNCTION("""COMPUTED_VALUE"""),16.0)</f>
        <v>16</v>
      </c>
      <c r="J50" s="44"/>
      <c r="K50" s="43">
        <f t="shared" si="2"/>
        <v>4</v>
      </c>
      <c r="L50" s="42" t="str">
        <f t="shared" ref="L50:S50" si="50">IFS(C50=1,"expl page",C50=15,"expl custom selector",C50=30,"read ch1",C50=16,"expl country filter",C50=4,"custom ch1",C50=3,"read ch1",C50=5,"expl continent filter",C50=8,"expl continent filter",C50=29,"use country filter",C50=6,"read db title",C50=26,"use country filter",C50=21,"use country filter",C50=25,"expl country filter",C50=13,"use custom selector",C50=9,"use continent filter",C50=27,"navigate country filter",C50=14,"use custom selector",C50=19,"read db title",C50=22,"use continent filter",C50="","")</f>
        <v>use country filter</v>
      </c>
      <c r="M50" s="43" t="str">
        <f t="shared" si="50"/>
        <v>expl country filter</v>
      </c>
      <c r="N50" s="43" t="str">
        <f t="shared" si="50"/>
        <v>expl country filter</v>
      </c>
      <c r="O50" s="43" t="str">
        <f t="shared" si="50"/>
        <v>expl country filter</v>
      </c>
      <c r="P50" s="43" t="str">
        <f t="shared" si="50"/>
        <v/>
      </c>
      <c r="Q50" s="43" t="str">
        <f t="shared" si="50"/>
        <v/>
      </c>
      <c r="R50" s="43" t="str">
        <f t="shared" si="50"/>
        <v/>
      </c>
      <c r="S50" s="44" t="str">
        <f t="shared" si="50"/>
        <v/>
      </c>
    </row>
    <row r="51">
      <c r="A51" s="38" t="s">
        <v>483</v>
      </c>
      <c r="B51" s="10">
        <v>28.0</v>
      </c>
      <c r="C51" s="42">
        <f>IFERROR(__xludf.DUMMYFUNCTION("SPLIT(A51,"","")"),1.0)</f>
        <v>1</v>
      </c>
      <c r="D51" s="43">
        <f>IFERROR(__xludf.DUMMYFUNCTION("""COMPUTED_VALUE"""),15.0)</f>
        <v>15</v>
      </c>
      <c r="E51" s="43">
        <f>IFERROR(__xludf.DUMMYFUNCTION("""COMPUTED_VALUE"""),13.0)</f>
        <v>13</v>
      </c>
      <c r="F51" s="43">
        <f>IFERROR(__xludf.DUMMYFUNCTION("""COMPUTED_VALUE"""),14.0)</f>
        <v>14</v>
      </c>
      <c r="J51" s="44"/>
      <c r="K51" s="43">
        <f t="shared" si="2"/>
        <v>4</v>
      </c>
      <c r="L51" s="42" t="str">
        <f t="shared" ref="L51:S51" si="51">IFS(C51=1,"expl page",C51=15,"expl custom selector",C51=30,"read ch1",C51=16,"expl country filter",C51=4,"custom ch1",C51=3,"read ch1",C51=5,"expl continent filter",C51=8,"expl continent filter",C51=29,"use country filter",C51=6,"read db title",C51=26,"use country filter",C51=21,"use country filter",C51=25,"expl country filter",C51=13,"use custom selector",C51=9,"use continent filter",C51=27,"navigate country filter",C51=14,"use custom selector",C51=19,"read db title",C51=22,"use continent filter",C51="","")</f>
        <v>expl page</v>
      </c>
      <c r="M51" s="43" t="str">
        <f t="shared" si="51"/>
        <v>expl custom selector</v>
      </c>
      <c r="N51" s="43" t="str">
        <f t="shared" si="51"/>
        <v>use custom selector</v>
      </c>
      <c r="O51" s="43" t="str">
        <f t="shared" si="51"/>
        <v>use custom selector</v>
      </c>
      <c r="P51" s="43" t="str">
        <f t="shared" si="51"/>
        <v/>
      </c>
      <c r="Q51" s="43" t="str">
        <f t="shared" si="51"/>
        <v/>
      </c>
      <c r="R51" s="43" t="str">
        <f t="shared" si="51"/>
        <v/>
      </c>
      <c r="S51" s="44" t="str">
        <f t="shared" si="51"/>
        <v/>
      </c>
    </row>
    <row r="52">
      <c r="A52" s="38" t="s">
        <v>484</v>
      </c>
      <c r="B52" s="10">
        <v>28.0</v>
      </c>
      <c r="C52" s="42">
        <f>IFERROR(__xludf.DUMMYFUNCTION("SPLIT(A52,"","")"),30.0)</f>
        <v>30</v>
      </c>
      <c r="D52" s="43">
        <f>IFERROR(__xludf.DUMMYFUNCTION("""COMPUTED_VALUE"""),1.0)</f>
        <v>1</v>
      </c>
      <c r="E52" s="43">
        <f>IFERROR(__xludf.DUMMYFUNCTION("""COMPUTED_VALUE"""),5.0)</f>
        <v>5</v>
      </c>
      <c r="F52" s="43">
        <f>IFERROR(__xludf.DUMMYFUNCTION("""COMPUTED_VALUE"""),1.0)</f>
        <v>1</v>
      </c>
      <c r="J52" s="44"/>
      <c r="K52" s="43">
        <f t="shared" si="2"/>
        <v>4</v>
      </c>
      <c r="L52" s="42" t="str">
        <f t="shared" ref="L52:S52" si="52">IFS(C52=1,"expl page",C52=15,"expl custom selector",C52=30,"read ch1",C52=16,"expl country filter",C52=4,"custom ch1",C52=3,"read ch1",C52=5,"expl continent filter",C52=8,"expl continent filter",C52=29,"use country filter",C52=6,"read db title",C52=26,"use country filter",C52=21,"use country filter",C52=25,"expl country filter",C52=13,"use custom selector",C52=9,"use continent filter",C52=27,"navigate country filter",C52=14,"use custom selector",C52=19,"read db title",C52=22,"use continent filter",C52="","")</f>
        <v>read ch1</v>
      </c>
      <c r="M52" s="43" t="str">
        <f t="shared" si="52"/>
        <v>expl page</v>
      </c>
      <c r="N52" s="43" t="str">
        <f t="shared" si="52"/>
        <v>expl continent filter</v>
      </c>
      <c r="O52" s="43" t="str">
        <f t="shared" si="52"/>
        <v>expl page</v>
      </c>
      <c r="P52" s="43" t="str">
        <f t="shared" si="52"/>
        <v/>
      </c>
      <c r="Q52" s="43" t="str">
        <f t="shared" si="52"/>
        <v/>
      </c>
      <c r="R52" s="43" t="str">
        <f t="shared" si="52"/>
        <v/>
      </c>
      <c r="S52" s="44" t="str">
        <f t="shared" si="52"/>
        <v/>
      </c>
    </row>
    <row r="53">
      <c r="A53" s="38" t="s">
        <v>485</v>
      </c>
      <c r="B53" s="10">
        <v>28.0</v>
      </c>
      <c r="C53" s="42">
        <f>IFERROR(__xludf.DUMMYFUNCTION("SPLIT(A53,"","")"),30.0)</f>
        <v>30</v>
      </c>
      <c r="D53" s="43">
        <f>IFERROR(__xludf.DUMMYFUNCTION("""COMPUTED_VALUE"""),1.0)</f>
        <v>1</v>
      </c>
      <c r="E53" s="43">
        <f>IFERROR(__xludf.DUMMYFUNCTION("""COMPUTED_VALUE"""),1.0)</f>
        <v>1</v>
      </c>
      <c r="F53" s="43">
        <f>IFERROR(__xludf.DUMMYFUNCTION("""COMPUTED_VALUE"""),1.0)</f>
        <v>1</v>
      </c>
      <c r="J53" s="44"/>
      <c r="K53" s="43">
        <f t="shared" si="2"/>
        <v>4</v>
      </c>
      <c r="L53" s="42" t="str">
        <f t="shared" ref="L53:S53" si="53">IFS(C53=1,"expl page",C53=15,"expl custom selector",C53=30,"read ch1",C53=16,"expl country filter",C53=4,"custom ch1",C53=3,"read ch1",C53=5,"expl continent filter",C53=8,"expl continent filter",C53=29,"use country filter",C53=6,"read db title",C53=26,"use country filter",C53=21,"use country filter",C53=25,"expl country filter",C53=13,"use custom selector",C53=9,"use continent filter",C53=27,"navigate country filter",C53=14,"use custom selector",C53=19,"read db title",C53=22,"use continent filter",C53="","")</f>
        <v>read ch1</v>
      </c>
      <c r="M53" s="43" t="str">
        <f t="shared" si="53"/>
        <v>expl page</v>
      </c>
      <c r="N53" s="43" t="str">
        <f t="shared" si="53"/>
        <v>expl page</v>
      </c>
      <c r="O53" s="43" t="str">
        <f t="shared" si="53"/>
        <v>expl page</v>
      </c>
      <c r="P53" s="43" t="str">
        <f t="shared" si="53"/>
        <v/>
      </c>
      <c r="Q53" s="43" t="str">
        <f t="shared" si="53"/>
        <v/>
      </c>
      <c r="R53" s="43" t="str">
        <f t="shared" si="53"/>
        <v/>
      </c>
      <c r="S53" s="44" t="str">
        <f t="shared" si="53"/>
        <v/>
      </c>
    </row>
    <row r="54">
      <c r="A54" s="38" t="s">
        <v>486</v>
      </c>
      <c r="B54" s="10">
        <v>28.0</v>
      </c>
      <c r="C54" s="42">
        <f>IFERROR(__xludf.DUMMYFUNCTION("SPLIT(A54,"","")"),4.0)</f>
        <v>4</v>
      </c>
      <c r="D54" s="43">
        <f>IFERROR(__xludf.DUMMYFUNCTION("""COMPUTED_VALUE"""),6.0)</f>
        <v>6</v>
      </c>
      <c r="E54" s="43">
        <f>IFERROR(__xludf.DUMMYFUNCTION("""COMPUTED_VALUE"""),19.0)</f>
        <v>19</v>
      </c>
      <c r="F54" s="43">
        <f>IFERROR(__xludf.DUMMYFUNCTION("""COMPUTED_VALUE"""),1.0)</f>
        <v>1</v>
      </c>
      <c r="J54" s="44"/>
      <c r="K54" s="43">
        <f t="shared" si="2"/>
        <v>4</v>
      </c>
      <c r="L54" s="42" t="str">
        <f t="shared" ref="L54:S54" si="54">IFS(C54=1,"expl page",C54=15,"expl custom selector",C54=30,"read ch1",C54=16,"expl country filter",C54=4,"custom ch1",C54=3,"read ch1",C54=5,"expl continent filter",C54=8,"expl continent filter",C54=29,"use country filter",C54=6,"read db title",C54=26,"use country filter",C54=21,"use country filter",C54=25,"expl country filter",C54=13,"use custom selector",C54=9,"use continent filter",C54=27,"navigate country filter",C54=14,"use custom selector",C54=19,"read db title",C54=22,"use continent filter",C54="","")</f>
        <v>custom ch1</v>
      </c>
      <c r="M54" s="43" t="str">
        <f t="shared" si="54"/>
        <v>read db title</v>
      </c>
      <c r="N54" s="43" t="str">
        <f t="shared" si="54"/>
        <v>read db title</v>
      </c>
      <c r="O54" s="43" t="str">
        <f t="shared" si="54"/>
        <v>expl page</v>
      </c>
      <c r="P54" s="43" t="str">
        <f t="shared" si="54"/>
        <v/>
      </c>
      <c r="Q54" s="43" t="str">
        <f t="shared" si="54"/>
        <v/>
      </c>
      <c r="R54" s="43" t="str">
        <f t="shared" si="54"/>
        <v/>
      </c>
      <c r="S54" s="44" t="str">
        <f t="shared" si="54"/>
        <v/>
      </c>
    </row>
    <row r="55">
      <c r="A55" s="38" t="s">
        <v>487</v>
      </c>
      <c r="B55" s="10">
        <v>28.0</v>
      </c>
      <c r="C55" s="42">
        <f>IFERROR(__xludf.DUMMYFUNCTION("SPLIT(A55,"","")"),6.0)</f>
        <v>6</v>
      </c>
      <c r="D55" s="43">
        <f>IFERROR(__xludf.DUMMYFUNCTION("""COMPUTED_VALUE"""),1.0)</f>
        <v>1</v>
      </c>
      <c r="E55" s="43">
        <f>IFERROR(__xludf.DUMMYFUNCTION("""COMPUTED_VALUE"""),6.0)</f>
        <v>6</v>
      </c>
      <c r="F55" s="43">
        <f>IFERROR(__xludf.DUMMYFUNCTION("""COMPUTED_VALUE"""),1.0)</f>
        <v>1</v>
      </c>
      <c r="J55" s="44"/>
      <c r="K55" s="43">
        <f t="shared" si="2"/>
        <v>4</v>
      </c>
      <c r="L55" s="42" t="str">
        <f t="shared" ref="L55:S55" si="55">IFS(C55=1,"expl page",C55=15,"expl custom selector",C55=30,"read ch1",C55=16,"expl country filter",C55=4,"custom ch1",C55=3,"read ch1",C55=5,"expl continent filter",C55=8,"expl continent filter",C55=29,"use country filter",C55=6,"read db title",C55=26,"use country filter",C55=21,"use country filter",C55=25,"expl country filter",C55=13,"use custom selector",C55=9,"use continent filter",C55=27,"navigate country filter",C55=14,"use custom selector",C55=19,"read db title",C55=22,"use continent filter",C55="","")</f>
        <v>read db title</v>
      </c>
      <c r="M55" s="43" t="str">
        <f t="shared" si="55"/>
        <v>expl page</v>
      </c>
      <c r="N55" s="43" t="str">
        <f t="shared" si="55"/>
        <v>read db title</v>
      </c>
      <c r="O55" s="43" t="str">
        <f t="shared" si="55"/>
        <v>expl page</v>
      </c>
      <c r="P55" s="43" t="str">
        <f t="shared" si="55"/>
        <v/>
      </c>
      <c r="Q55" s="43" t="str">
        <f t="shared" si="55"/>
        <v/>
      </c>
      <c r="R55" s="43" t="str">
        <f t="shared" si="55"/>
        <v/>
      </c>
      <c r="S55" s="44" t="str">
        <f t="shared" si="55"/>
        <v/>
      </c>
    </row>
    <row r="56">
      <c r="A56" s="38" t="s">
        <v>488</v>
      </c>
      <c r="B56" s="10">
        <v>28.0</v>
      </c>
      <c r="C56" s="42">
        <f>IFERROR(__xludf.DUMMYFUNCTION("SPLIT(A56,"","")"),3.0)</f>
        <v>3</v>
      </c>
      <c r="D56" s="43">
        <f>IFERROR(__xludf.DUMMYFUNCTION("""COMPUTED_VALUE"""),1.0)</f>
        <v>1</v>
      </c>
      <c r="E56" s="43">
        <f>IFERROR(__xludf.DUMMYFUNCTION("""COMPUTED_VALUE"""),1.0)</f>
        <v>1</v>
      </c>
      <c r="F56" s="43">
        <f>IFERROR(__xludf.DUMMYFUNCTION("""COMPUTED_VALUE"""),6.0)</f>
        <v>6</v>
      </c>
      <c r="J56" s="44"/>
      <c r="K56" s="43">
        <f t="shared" si="2"/>
        <v>4</v>
      </c>
      <c r="L56" s="42" t="str">
        <f t="shared" ref="L56:S56" si="56">IFS(C56=1,"expl page",C56=15,"expl custom selector",C56=30,"read ch1",C56=16,"expl country filter",C56=4,"custom ch1",C56=3,"read ch1",C56=5,"expl continent filter",C56=8,"expl continent filter",C56=29,"use country filter",C56=6,"read db title",C56=26,"use country filter",C56=21,"use country filter",C56=25,"expl country filter",C56=13,"use custom selector",C56=9,"use continent filter",C56=27,"navigate country filter",C56=14,"use custom selector",C56=19,"read db title",C56=22,"use continent filter",C56="","")</f>
        <v>read ch1</v>
      </c>
      <c r="M56" s="43" t="str">
        <f t="shared" si="56"/>
        <v>expl page</v>
      </c>
      <c r="N56" s="43" t="str">
        <f t="shared" si="56"/>
        <v>expl page</v>
      </c>
      <c r="O56" s="43" t="str">
        <f t="shared" si="56"/>
        <v>read db title</v>
      </c>
      <c r="P56" s="43" t="str">
        <f t="shared" si="56"/>
        <v/>
      </c>
      <c r="Q56" s="43" t="str">
        <f t="shared" si="56"/>
        <v/>
      </c>
      <c r="R56" s="43" t="str">
        <f t="shared" si="56"/>
        <v/>
      </c>
      <c r="S56" s="44" t="str">
        <f t="shared" si="56"/>
        <v/>
      </c>
    </row>
    <row r="57">
      <c r="A57" s="38" t="s">
        <v>489</v>
      </c>
      <c r="B57" s="10">
        <v>28.0</v>
      </c>
      <c r="C57" s="42">
        <f>IFERROR(__xludf.DUMMYFUNCTION("SPLIT(A57,"","")"),16.0)</f>
        <v>16</v>
      </c>
      <c r="D57" s="43">
        <f>IFERROR(__xludf.DUMMYFUNCTION("""COMPUTED_VALUE"""),27.0)</f>
        <v>27</v>
      </c>
      <c r="E57" s="43">
        <f>IFERROR(__xludf.DUMMYFUNCTION("""COMPUTED_VALUE"""),16.0)</f>
        <v>16</v>
      </c>
      <c r="F57" s="43">
        <f>IFERROR(__xludf.DUMMYFUNCTION("""COMPUTED_VALUE"""),21.0)</f>
        <v>21</v>
      </c>
      <c r="G57" s="43">
        <f>IFERROR(__xludf.DUMMYFUNCTION("""COMPUTED_VALUE"""),29.0)</f>
        <v>29</v>
      </c>
      <c r="J57" s="44"/>
      <c r="K57" s="43">
        <f t="shared" si="2"/>
        <v>5</v>
      </c>
      <c r="L57" s="42" t="str">
        <f t="shared" ref="L57:S57" si="57">IFS(C57=1,"expl page",C57=15,"expl custom selector",C57=30,"read ch1",C57=16,"expl country filter",C57=4,"custom ch1",C57=3,"read ch1",C57=5,"expl continent filter",C57=8,"expl continent filter",C57=29,"use country filter",C57=6,"read db title",C57=26,"use country filter",C57=21,"use country filter",C57=25,"expl country filter",C57=13,"use custom selector",C57=9,"use continent filter",C57=27,"navigate country filter",C57=14,"use custom selector",C57=19,"read db title",C57=22,"use continent filter",C57="","")</f>
        <v>expl country filter</v>
      </c>
      <c r="M57" s="43" t="str">
        <f t="shared" si="57"/>
        <v>navigate country filter</v>
      </c>
      <c r="N57" s="43" t="str">
        <f t="shared" si="57"/>
        <v>expl country filter</v>
      </c>
      <c r="O57" s="43" t="str">
        <f t="shared" si="57"/>
        <v>use country filter</v>
      </c>
      <c r="P57" s="43" t="str">
        <f t="shared" si="57"/>
        <v>use country filter</v>
      </c>
      <c r="Q57" s="43" t="str">
        <f t="shared" si="57"/>
        <v/>
      </c>
      <c r="R57" s="43" t="str">
        <f t="shared" si="57"/>
        <v/>
      </c>
      <c r="S57" s="44" t="str">
        <f t="shared" si="57"/>
        <v/>
      </c>
    </row>
    <row r="58">
      <c r="A58" s="38" t="s">
        <v>490</v>
      </c>
      <c r="B58" s="10">
        <v>28.0</v>
      </c>
      <c r="C58" s="42">
        <f>IFERROR(__xludf.DUMMYFUNCTION("SPLIT(A58,"","")"),16.0)</f>
        <v>16</v>
      </c>
      <c r="D58" s="43">
        <f>IFERROR(__xludf.DUMMYFUNCTION("""COMPUTED_VALUE"""),16.0)</f>
        <v>16</v>
      </c>
      <c r="E58" s="43">
        <f>IFERROR(__xludf.DUMMYFUNCTION("""COMPUTED_VALUE"""),29.0)</f>
        <v>29</v>
      </c>
      <c r="F58" s="43">
        <f>IFERROR(__xludf.DUMMYFUNCTION("""COMPUTED_VALUE"""),16.0)</f>
        <v>16</v>
      </c>
      <c r="G58" s="43">
        <f>IFERROR(__xludf.DUMMYFUNCTION("""COMPUTED_VALUE"""),16.0)</f>
        <v>16</v>
      </c>
      <c r="J58" s="44"/>
      <c r="K58" s="43">
        <f t="shared" si="2"/>
        <v>5</v>
      </c>
      <c r="L58" s="42" t="str">
        <f t="shared" ref="L58:S58" si="58">IFS(C58=1,"expl page",C58=15,"expl custom selector",C58=30,"read ch1",C58=16,"expl country filter",C58=4,"custom ch1",C58=3,"read ch1",C58=5,"expl continent filter",C58=8,"expl continent filter",C58=29,"use country filter",C58=6,"read db title",C58=26,"use country filter",C58=21,"use country filter",C58=25,"expl country filter",C58=13,"use custom selector",C58=9,"use continent filter",C58=27,"navigate country filter",C58=14,"use custom selector",C58=19,"read db title",C58=22,"use continent filter",C58="","")</f>
        <v>expl country filter</v>
      </c>
      <c r="M58" s="43" t="str">
        <f t="shared" si="58"/>
        <v>expl country filter</v>
      </c>
      <c r="N58" s="43" t="str">
        <f t="shared" si="58"/>
        <v>use country filter</v>
      </c>
      <c r="O58" s="43" t="str">
        <f t="shared" si="58"/>
        <v>expl country filter</v>
      </c>
      <c r="P58" s="43" t="str">
        <f t="shared" si="58"/>
        <v>expl country filter</v>
      </c>
      <c r="Q58" s="43" t="str">
        <f t="shared" si="58"/>
        <v/>
      </c>
      <c r="R58" s="43" t="str">
        <f t="shared" si="58"/>
        <v/>
      </c>
      <c r="S58" s="44" t="str">
        <f t="shared" si="58"/>
        <v/>
      </c>
    </row>
    <row r="59">
      <c r="A59" s="38" t="s">
        <v>491</v>
      </c>
      <c r="B59" s="10">
        <v>28.0</v>
      </c>
      <c r="C59" s="42">
        <f>IFERROR(__xludf.DUMMYFUNCTION("SPLIT(A59,"","")"),16.0)</f>
        <v>16</v>
      </c>
      <c r="D59" s="43">
        <f>IFERROR(__xludf.DUMMYFUNCTION("""COMPUTED_VALUE"""),21.0)</f>
        <v>21</v>
      </c>
      <c r="E59" s="43">
        <f>IFERROR(__xludf.DUMMYFUNCTION("""COMPUTED_VALUE"""),16.0)</f>
        <v>16</v>
      </c>
      <c r="F59" s="43">
        <f>IFERROR(__xludf.DUMMYFUNCTION("""COMPUTED_VALUE"""),4.0)</f>
        <v>4</v>
      </c>
      <c r="G59" s="43">
        <f>IFERROR(__xludf.DUMMYFUNCTION("""COMPUTED_VALUE"""),1.0)</f>
        <v>1</v>
      </c>
      <c r="J59" s="44"/>
      <c r="K59" s="43">
        <f t="shared" si="2"/>
        <v>5</v>
      </c>
      <c r="L59" s="42" t="str">
        <f t="shared" ref="L59:S59" si="59">IFS(C59=1,"expl page",C59=15,"expl custom selector",C59=30,"read ch1",C59=16,"expl country filter",C59=4,"custom ch1",C59=3,"read ch1",C59=5,"expl continent filter",C59=8,"expl continent filter",C59=29,"use country filter",C59=6,"read db title",C59=26,"use country filter",C59=21,"use country filter",C59=25,"expl country filter",C59=13,"use custom selector",C59=9,"use continent filter",C59=27,"navigate country filter",C59=14,"use custom selector",C59=19,"read db title",C59=22,"use continent filter",C59="","")</f>
        <v>expl country filter</v>
      </c>
      <c r="M59" s="43" t="str">
        <f t="shared" si="59"/>
        <v>use country filter</v>
      </c>
      <c r="N59" s="43" t="str">
        <f t="shared" si="59"/>
        <v>expl country filter</v>
      </c>
      <c r="O59" s="43" t="str">
        <f t="shared" si="59"/>
        <v>custom ch1</v>
      </c>
      <c r="P59" s="43" t="str">
        <f t="shared" si="59"/>
        <v>expl page</v>
      </c>
      <c r="Q59" s="43" t="str">
        <f t="shared" si="59"/>
        <v/>
      </c>
      <c r="R59" s="43" t="str">
        <f t="shared" si="59"/>
        <v/>
      </c>
      <c r="S59" s="44" t="str">
        <f t="shared" si="59"/>
        <v/>
      </c>
    </row>
    <row r="60">
      <c r="A60" s="38" t="s">
        <v>492</v>
      </c>
      <c r="B60" s="10">
        <v>28.0</v>
      </c>
      <c r="C60" s="42">
        <f>IFERROR(__xludf.DUMMYFUNCTION("SPLIT(A60,"","")"),1.0)</f>
        <v>1</v>
      </c>
      <c r="D60" s="43">
        <f>IFERROR(__xludf.DUMMYFUNCTION("""COMPUTED_VALUE"""),6.0)</f>
        <v>6</v>
      </c>
      <c r="E60" s="43">
        <f>IFERROR(__xludf.DUMMYFUNCTION("""COMPUTED_VALUE"""),19.0)</f>
        <v>19</v>
      </c>
      <c r="F60" s="43">
        <f>IFERROR(__xludf.DUMMYFUNCTION("""COMPUTED_VALUE"""),6.0)</f>
        <v>6</v>
      </c>
      <c r="G60" s="43">
        <f>IFERROR(__xludf.DUMMYFUNCTION("""COMPUTED_VALUE"""),1.0)</f>
        <v>1</v>
      </c>
      <c r="J60" s="44"/>
      <c r="K60" s="43">
        <f t="shared" si="2"/>
        <v>5</v>
      </c>
      <c r="L60" s="42" t="str">
        <f t="shared" ref="L60:S60" si="60">IFS(C60=1,"expl page",C60=15,"expl custom selector",C60=30,"read ch1",C60=16,"expl country filter",C60=4,"custom ch1",C60=3,"read ch1",C60=5,"expl continent filter",C60=8,"expl continent filter",C60=29,"use country filter",C60=6,"read db title",C60=26,"use country filter",C60=21,"use country filter",C60=25,"expl country filter",C60=13,"use custom selector",C60=9,"use continent filter",C60=27,"navigate country filter",C60=14,"use custom selector",C60=19,"read db title",C60=22,"use continent filter",C60="","")</f>
        <v>expl page</v>
      </c>
      <c r="M60" s="43" t="str">
        <f t="shared" si="60"/>
        <v>read db title</v>
      </c>
      <c r="N60" s="43" t="str">
        <f t="shared" si="60"/>
        <v>read db title</v>
      </c>
      <c r="O60" s="43" t="str">
        <f t="shared" si="60"/>
        <v>read db title</v>
      </c>
      <c r="P60" s="43" t="str">
        <f t="shared" si="60"/>
        <v>expl page</v>
      </c>
      <c r="Q60" s="43" t="str">
        <f t="shared" si="60"/>
        <v/>
      </c>
      <c r="R60" s="43" t="str">
        <f t="shared" si="60"/>
        <v/>
      </c>
      <c r="S60" s="44" t="str">
        <f t="shared" si="60"/>
        <v/>
      </c>
    </row>
    <row r="61">
      <c r="A61" s="38" t="s">
        <v>493</v>
      </c>
      <c r="B61" s="10">
        <v>28.0</v>
      </c>
      <c r="C61" s="42">
        <f>IFERROR(__xludf.DUMMYFUNCTION("SPLIT(A61,"","")"),1.0)</f>
        <v>1</v>
      </c>
      <c r="D61" s="43">
        <f>IFERROR(__xludf.DUMMYFUNCTION("""COMPUTED_VALUE"""),1.0)</f>
        <v>1</v>
      </c>
      <c r="E61" s="43">
        <f>IFERROR(__xludf.DUMMYFUNCTION("""COMPUTED_VALUE"""),19.0)</f>
        <v>19</v>
      </c>
      <c r="F61" s="43">
        <f>IFERROR(__xludf.DUMMYFUNCTION("""COMPUTED_VALUE"""),1.0)</f>
        <v>1</v>
      </c>
      <c r="G61" s="43">
        <f>IFERROR(__xludf.DUMMYFUNCTION("""COMPUTED_VALUE"""),1.0)</f>
        <v>1</v>
      </c>
      <c r="J61" s="44"/>
      <c r="K61" s="43">
        <f t="shared" si="2"/>
        <v>5</v>
      </c>
      <c r="L61" s="42" t="str">
        <f t="shared" ref="L61:S61" si="61">IFS(C61=1,"expl page",C61=15,"expl custom selector",C61=30,"read ch1",C61=16,"expl country filter",C61=4,"custom ch1",C61=3,"read ch1",C61=5,"expl continent filter",C61=8,"expl continent filter",C61=29,"use country filter",C61=6,"read db title",C61=26,"use country filter",C61=21,"use country filter",C61=25,"expl country filter",C61=13,"use custom selector",C61=9,"use continent filter",C61=27,"navigate country filter",C61=14,"use custom selector",C61=19,"read db title",C61=22,"use continent filter",C61="","")</f>
        <v>expl page</v>
      </c>
      <c r="M61" s="43" t="str">
        <f t="shared" si="61"/>
        <v>expl page</v>
      </c>
      <c r="N61" s="43" t="str">
        <f t="shared" si="61"/>
        <v>read db title</v>
      </c>
      <c r="O61" s="43" t="str">
        <f t="shared" si="61"/>
        <v>expl page</v>
      </c>
      <c r="P61" s="43" t="str">
        <f t="shared" si="61"/>
        <v>expl page</v>
      </c>
      <c r="Q61" s="43" t="str">
        <f t="shared" si="61"/>
        <v/>
      </c>
      <c r="R61" s="43" t="str">
        <f t="shared" si="61"/>
        <v/>
      </c>
      <c r="S61" s="44" t="str">
        <f t="shared" si="61"/>
        <v/>
      </c>
    </row>
    <row r="62">
      <c r="A62" s="38" t="s">
        <v>494</v>
      </c>
      <c r="B62" s="10">
        <v>28.0</v>
      </c>
      <c r="C62" s="42">
        <f>IFERROR(__xludf.DUMMYFUNCTION("SPLIT(A62,"","")"),3.0)</f>
        <v>3</v>
      </c>
      <c r="D62" s="43">
        <f>IFERROR(__xludf.DUMMYFUNCTION("""COMPUTED_VALUE"""),4.0)</f>
        <v>4</v>
      </c>
      <c r="E62" s="43">
        <f>IFERROR(__xludf.DUMMYFUNCTION("""COMPUTED_VALUE"""),1.0)</f>
        <v>1</v>
      </c>
      <c r="F62" s="43">
        <f>IFERROR(__xludf.DUMMYFUNCTION("""COMPUTED_VALUE"""),5.0)</f>
        <v>5</v>
      </c>
      <c r="G62" s="43">
        <f>IFERROR(__xludf.DUMMYFUNCTION("""COMPUTED_VALUE"""),1.0)</f>
        <v>1</v>
      </c>
      <c r="J62" s="44"/>
      <c r="K62" s="43">
        <f t="shared" si="2"/>
        <v>5</v>
      </c>
      <c r="L62" s="42" t="str">
        <f t="shared" ref="L62:S62" si="62">IFS(C62=1,"expl page",C62=15,"expl custom selector",C62=30,"read ch1",C62=16,"expl country filter",C62=4,"custom ch1",C62=3,"read ch1",C62=5,"expl continent filter",C62=8,"expl continent filter",C62=29,"use country filter",C62=6,"read db title",C62=26,"use country filter",C62=21,"use country filter",C62=25,"expl country filter",C62=13,"use custom selector",C62=9,"use continent filter",C62=27,"navigate country filter",C62=14,"use custom selector",C62=19,"read db title",C62=22,"use continent filter",C62="","")</f>
        <v>read ch1</v>
      </c>
      <c r="M62" s="43" t="str">
        <f t="shared" si="62"/>
        <v>custom ch1</v>
      </c>
      <c r="N62" s="43" t="str">
        <f t="shared" si="62"/>
        <v>expl page</v>
      </c>
      <c r="O62" s="43" t="str">
        <f t="shared" si="62"/>
        <v>expl continent filter</v>
      </c>
      <c r="P62" s="43" t="str">
        <f t="shared" si="62"/>
        <v>expl page</v>
      </c>
      <c r="Q62" s="43" t="str">
        <f t="shared" si="62"/>
        <v/>
      </c>
      <c r="R62" s="43" t="str">
        <f t="shared" si="62"/>
        <v/>
      </c>
      <c r="S62" s="44" t="str">
        <f t="shared" si="62"/>
        <v/>
      </c>
    </row>
    <row r="63">
      <c r="A63" s="38" t="s">
        <v>495</v>
      </c>
      <c r="B63" s="10">
        <v>28.0</v>
      </c>
      <c r="C63" s="42">
        <f>IFERROR(__xludf.DUMMYFUNCTION("SPLIT(A63,"","")"),5.0)</f>
        <v>5</v>
      </c>
      <c r="D63" s="43">
        <f>IFERROR(__xludf.DUMMYFUNCTION("""COMPUTED_VALUE"""),1.0)</f>
        <v>1</v>
      </c>
      <c r="E63" s="43">
        <f>IFERROR(__xludf.DUMMYFUNCTION("""COMPUTED_VALUE"""),6.0)</f>
        <v>6</v>
      </c>
      <c r="F63" s="43">
        <f>IFERROR(__xludf.DUMMYFUNCTION("""COMPUTED_VALUE"""),1.0)</f>
        <v>1</v>
      </c>
      <c r="G63" s="43">
        <f>IFERROR(__xludf.DUMMYFUNCTION("""COMPUTED_VALUE"""),1.0)</f>
        <v>1</v>
      </c>
      <c r="J63" s="44"/>
      <c r="K63" s="43">
        <f t="shared" si="2"/>
        <v>5</v>
      </c>
      <c r="L63" s="42" t="str">
        <f t="shared" ref="L63:S63" si="63">IFS(C63=1,"expl page",C63=15,"expl custom selector",C63=30,"read ch1",C63=16,"expl country filter",C63=4,"custom ch1",C63=3,"read ch1",C63=5,"expl continent filter",C63=8,"expl continent filter",C63=29,"use country filter",C63=6,"read db title",C63=26,"use country filter",C63=21,"use country filter",C63=25,"expl country filter",C63=13,"use custom selector",C63=9,"use continent filter",C63=27,"navigate country filter",C63=14,"use custom selector",C63=19,"read db title",C63=22,"use continent filter",C63="","")</f>
        <v>expl continent filter</v>
      </c>
      <c r="M63" s="43" t="str">
        <f t="shared" si="63"/>
        <v>expl page</v>
      </c>
      <c r="N63" s="43" t="str">
        <f t="shared" si="63"/>
        <v>read db title</v>
      </c>
      <c r="O63" s="43" t="str">
        <f t="shared" si="63"/>
        <v>expl page</v>
      </c>
      <c r="P63" s="43" t="str">
        <f t="shared" si="63"/>
        <v>expl page</v>
      </c>
      <c r="Q63" s="43" t="str">
        <f t="shared" si="63"/>
        <v/>
      </c>
      <c r="R63" s="43" t="str">
        <f t="shared" si="63"/>
        <v/>
      </c>
      <c r="S63" s="44" t="str">
        <f t="shared" si="63"/>
        <v/>
      </c>
    </row>
    <row r="64">
      <c r="A64" s="38" t="s">
        <v>496</v>
      </c>
      <c r="B64" s="10">
        <v>28.0</v>
      </c>
      <c r="C64" s="42">
        <f>IFERROR(__xludf.DUMMYFUNCTION("SPLIT(A64,"","")"),26.0)</f>
        <v>26</v>
      </c>
      <c r="D64" s="43">
        <f>IFERROR(__xludf.DUMMYFUNCTION("""COMPUTED_VALUE"""),25.0)</f>
        <v>25</v>
      </c>
      <c r="E64" s="43">
        <f>IFERROR(__xludf.DUMMYFUNCTION("""COMPUTED_VALUE"""),16.0)</f>
        <v>16</v>
      </c>
      <c r="F64" s="43">
        <f>IFERROR(__xludf.DUMMYFUNCTION("""COMPUTED_VALUE"""),16.0)</f>
        <v>16</v>
      </c>
      <c r="G64" s="43">
        <f>IFERROR(__xludf.DUMMYFUNCTION("""COMPUTED_VALUE"""),16.0)</f>
        <v>16</v>
      </c>
      <c r="H64" s="43">
        <f>IFERROR(__xludf.DUMMYFUNCTION("""COMPUTED_VALUE"""),16.0)</f>
        <v>16</v>
      </c>
      <c r="J64" s="44"/>
      <c r="K64" s="43">
        <f t="shared" si="2"/>
        <v>6</v>
      </c>
      <c r="L64" s="42" t="str">
        <f t="shared" ref="L64:S64" si="64">IFS(C64=1,"expl page",C64=15,"expl custom selector",C64=30,"read ch1",C64=16,"expl country filter",C64=4,"custom ch1",C64=3,"read ch1",C64=5,"expl continent filter",C64=8,"expl continent filter",C64=29,"use country filter",C64=6,"read db title",C64=26,"use country filter",C64=21,"use country filter",C64=25,"expl country filter",C64=13,"use custom selector",C64=9,"use continent filter",C64=27,"navigate country filter",C64=14,"use custom selector",C64=19,"read db title",C64=22,"use continent filter",C64="","")</f>
        <v>use country filter</v>
      </c>
      <c r="M64" s="43" t="str">
        <f t="shared" si="64"/>
        <v>expl country filter</v>
      </c>
      <c r="N64" s="43" t="str">
        <f t="shared" si="64"/>
        <v>expl country filter</v>
      </c>
      <c r="O64" s="43" t="str">
        <f t="shared" si="64"/>
        <v>expl country filter</v>
      </c>
      <c r="P64" s="43" t="str">
        <f t="shared" si="64"/>
        <v>expl country filter</v>
      </c>
      <c r="Q64" s="43" t="str">
        <f t="shared" si="64"/>
        <v>expl country filter</v>
      </c>
      <c r="R64" s="43" t="str">
        <f t="shared" si="64"/>
        <v/>
      </c>
      <c r="S64" s="44" t="str">
        <f t="shared" si="64"/>
        <v/>
      </c>
    </row>
    <row r="65">
      <c r="A65" s="38" t="s">
        <v>497</v>
      </c>
      <c r="B65" s="10">
        <v>28.0</v>
      </c>
      <c r="C65" s="42">
        <f>IFERROR(__xludf.DUMMYFUNCTION("SPLIT(A65,"","")"),8.0)</f>
        <v>8</v>
      </c>
      <c r="D65" s="43">
        <f>IFERROR(__xludf.DUMMYFUNCTION("""COMPUTED_VALUE"""),16.0)</f>
        <v>16</v>
      </c>
      <c r="E65" s="43">
        <f>IFERROR(__xludf.DUMMYFUNCTION("""COMPUTED_VALUE"""),21.0)</f>
        <v>21</v>
      </c>
      <c r="F65" s="43">
        <f>IFERROR(__xludf.DUMMYFUNCTION("""COMPUTED_VALUE"""),22.0)</f>
        <v>22</v>
      </c>
      <c r="G65" s="43">
        <f>IFERROR(__xludf.DUMMYFUNCTION("""COMPUTED_VALUE"""),16.0)</f>
        <v>16</v>
      </c>
      <c r="H65" s="43">
        <f>IFERROR(__xludf.DUMMYFUNCTION("""COMPUTED_VALUE"""),1.0)</f>
        <v>1</v>
      </c>
      <c r="J65" s="44"/>
      <c r="K65" s="43">
        <f t="shared" si="2"/>
        <v>6</v>
      </c>
      <c r="L65" s="42" t="str">
        <f t="shared" ref="L65:S65" si="65">IFS(C65=1,"expl page",C65=15,"expl custom selector",C65=30,"read ch1",C65=16,"expl country filter",C65=4,"custom ch1",C65=3,"read ch1",C65=5,"expl continent filter",C65=8,"expl continent filter",C65=29,"use country filter",C65=6,"read db title",C65=26,"use country filter",C65=21,"use country filter",C65=25,"expl country filter",C65=13,"use custom selector",C65=9,"use continent filter",C65=27,"navigate country filter",C65=14,"use custom selector",C65=19,"read db title",C65=22,"use continent filter",C65="","")</f>
        <v>expl continent filter</v>
      </c>
      <c r="M65" s="43" t="str">
        <f t="shared" si="65"/>
        <v>expl country filter</v>
      </c>
      <c r="N65" s="43" t="str">
        <f t="shared" si="65"/>
        <v>use country filter</v>
      </c>
      <c r="O65" s="43" t="str">
        <f t="shared" si="65"/>
        <v>use continent filter</v>
      </c>
      <c r="P65" s="43" t="str">
        <f t="shared" si="65"/>
        <v>expl country filter</v>
      </c>
      <c r="Q65" s="43" t="str">
        <f t="shared" si="65"/>
        <v>expl page</v>
      </c>
      <c r="R65" s="43" t="str">
        <f t="shared" si="65"/>
        <v/>
      </c>
      <c r="S65" s="44" t="str">
        <f t="shared" si="65"/>
        <v/>
      </c>
    </row>
    <row r="66">
      <c r="A66" s="38" t="s">
        <v>498</v>
      </c>
      <c r="B66" s="10">
        <v>28.0</v>
      </c>
      <c r="C66" s="42">
        <f>IFERROR(__xludf.DUMMYFUNCTION("SPLIT(A66,"","")"),25.0)</f>
        <v>25</v>
      </c>
      <c r="D66" s="43">
        <f>IFERROR(__xludf.DUMMYFUNCTION("""COMPUTED_VALUE"""),26.0)</f>
        <v>26</v>
      </c>
      <c r="E66" s="43">
        <f>IFERROR(__xludf.DUMMYFUNCTION("""COMPUTED_VALUE"""),25.0)</f>
        <v>25</v>
      </c>
      <c r="F66" s="43">
        <f>IFERROR(__xludf.DUMMYFUNCTION("""COMPUTED_VALUE"""),16.0)</f>
        <v>16</v>
      </c>
      <c r="G66" s="43">
        <f>IFERROR(__xludf.DUMMYFUNCTION("""COMPUTED_VALUE"""),16.0)</f>
        <v>16</v>
      </c>
      <c r="H66" s="43">
        <f>IFERROR(__xludf.DUMMYFUNCTION("""COMPUTED_VALUE"""),21.0)</f>
        <v>21</v>
      </c>
      <c r="I66" s="43">
        <f>IFERROR(__xludf.DUMMYFUNCTION("""COMPUTED_VALUE"""),29.0)</f>
        <v>29</v>
      </c>
      <c r="J66" s="44">
        <f>IFERROR(__xludf.DUMMYFUNCTION("""COMPUTED_VALUE"""),16.0)</f>
        <v>16</v>
      </c>
      <c r="K66" s="43">
        <f t="shared" si="2"/>
        <v>8</v>
      </c>
      <c r="L66" s="42" t="str">
        <f t="shared" ref="L66:S66" si="66">IFS(C66=1,"expl page",C66=15,"expl custom selector",C66=30,"read ch1",C66=16,"expl country filter",C66=4,"custom ch1",C66=3,"read ch1",C66=5,"expl continent filter",C66=8,"expl continent filter",C66=29,"use country filter",C66=6,"read db title",C66=26,"use country filter",C66=21,"use country filter",C66=25,"expl country filter",C66=13,"use custom selector",C66=9,"use continent filter",C66=27,"navigate country filter",C66=14,"use custom selector",C66=19,"read db title",C66=22,"use continent filter",C66="","")</f>
        <v>expl country filter</v>
      </c>
      <c r="M66" s="43" t="str">
        <f t="shared" si="66"/>
        <v>use country filter</v>
      </c>
      <c r="N66" s="43" t="str">
        <f t="shared" si="66"/>
        <v>expl country filter</v>
      </c>
      <c r="O66" s="43" t="str">
        <f t="shared" si="66"/>
        <v>expl country filter</v>
      </c>
      <c r="P66" s="43" t="str">
        <f t="shared" si="66"/>
        <v>expl country filter</v>
      </c>
      <c r="Q66" s="43" t="str">
        <f t="shared" si="66"/>
        <v>use country filter</v>
      </c>
      <c r="R66" s="43" t="str">
        <f t="shared" si="66"/>
        <v>use country filter</v>
      </c>
      <c r="S66" s="44" t="str">
        <f t="shared" si="66"/>
        <v>expl country filter</v>
      </c>
    </row>
    <row r="67">
      <c r="A67" s="48" t="s">
        <v>499</v>
      </c>
      <c r="B67" s="10">
        <v>28.0</v>
      </c>
      <c r="C67" s="49">
        <f>IFERROR(__xludf.DUMMYFUNCTION("SPLIT(A67,"","")"),1.0)</f>
        <v>1</v>
      </c>
      <c r="D67" s="50">
        <f>IFERROR(__xludf.DUMMYFUNCTION("""COMPUTED_VALUE"""),8.0)</f>
        <v>8</v>
      </c>
      <c r="E67" s="50">
        <f>IFERROR(__xludf.DUMMYFUNCTION("""COMPUTED_VALUE"""),9.0)</f>
        <v>9</v>
      </c>
      <c r="F67" s="50">
        <f>IFERROR(__xludf.DUMMYFUNCTION("""COMPUTED_VALUE"""),8.0)</f>
        <v>8</v>
      </c>
      <c r="G67" s="50">
        <f>IFERROR(__xludf.DUMMYFUNCTION("""COMPUTED_VALUE"""),16.0)</f>
        <v>16</v>
      </c>
      <c r="H67" s="50">
        <f>IFERROR(__xludf.DUMMYFUNCTION("""COMPUTED_VALUE"""),21.0)</f>
        <v>21</v>
      </c>
      <c r="I67" s="50">
        <f>IFERROR(__xludf.DUMMYFUNCTION("""COMPUTED_VALUE"""),22.0)</f>
        <v>22</v>
      </c>
      <c r="J67" s="51">
        <f>IFERROR(__xludf.DUMMYFUNCTION("""COMPUTED_VALUE"""),4.0)</f>
        <v>4</v>
      </c>
      <c r="K67" s="50">
        <f t="shared" si="2"/>
        <v>8</v>
      </c>
      <c r="L67" s="49" t="str">
        <f t="shared" ref="L67:S67" si="67">IFS(C67=1,"expl page",C67=15,"expl custom selector",C67=30,"read ch1",C67=16,"expl country filter",C67=4,"custom ch1",C67=3,"read ch1",C67=5,"expl continent filter",C67=8,"expl continent filter",C67=29,"use country filter",C67=6,"read db title",C67=26,"use country filter",C67=21,"use country filter",C67=25,"expl country filter",C67=13,"use custom selector",C67=9,"use continent filter",C67=27,"navigate country filter",C67=14,"use custom selector",C67=19,"read db title",C67=22,"use continent filter",C67="","")</f>
        <v>expl page</v>
      </c>
      <c r="M67" s="50" t="str">
        <f t="shared" si="67"/>
        <v>expl continent filter</v>
      </c>
      <c r="N67" s="50" t="str">
        <f t="shared" si="67"/>
        <v>use continent filter</v>
      </c>
      <c r="O67" s="50" t="str">
        <f t="shared" si="67"/>
        <v>expl continent filter</v>
      </c>
      <c r="P67" s="50" t="str">
        <f t="shared" si="67"/>
        <v>expl country filter</v>
      </c>
      <c r="Q67" s="50" t="str">
        <f t="shared" si="67"/>
        <v>use country filter</v>
      </c>
      <c r="R67" s="50" t="str">
        <f t="shared" si="67"/>
        <v>use continent filter</v>
      </c>
      <c r="S67" s="51" t="str">
        <f t="shared" si="67"/>
        <v>custom ch1</v>
      </c>
    </row>
    <row r="68">
      <c r="B68" s="52">
        <f>AVERAGE(B1:B67)</f>
        <v>30.36363636</v>
      </c>
      <c r="K68" s="52">
        <f>AVERAGE(K1:K67)</f>
        <v>4.833333333</v>
      </c>
      <c r="L68" s="43" t="str">
        <f>IFS(C68=1,"expl page",C68=15,"expl custom selector",C68=30,"read ch1",C68=16,"expl country filter",C68=4,"custom ch1",C68=3,"read ch1",C68=5,"expl continent filter",C68=8,"expl continent filter",C68=29,"use country filter",C68=6,"read db title",C68=26,"use country filter",C68=21,"use country filter",C68=25,"expl country filter",C68=13,"use custom selector",C68=9,"use continent filter",C68=27,"navigate country filter",C68=14,"use custom selector",C68=19,"read db title",C68=22,"use continent filter",C68="","")</f>
        <v/>
      </c>
    </row>
    <row r="69">
      <c r="T69" s="69"/>
    </row>
    <row r="83">
      <c r="T83" s="69"/>
    </row>
    <row r="91">
      <c r="T91" s="69"/>
    </row>
    <row r="101">
      <c r="T101" s="69"/>
    </row>
  </sheetData>
  <mergeCells count="3">
    <mergeCell ref="C1:J1"/>
    <mergeCell ref="L1:S1"/>
    <mergeCell ref="T1:V1"/>
  </mergeCells>
  <drawing r:id="rId1"/>
</worksheet>
</file>